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4 (28-11-2025)\RESPUESTAS\Canal Capital\"/>
    </mc:Choice>
  </mc:AlternateContent>
  <bookViews>
    <workbookView xWindow="0" yWindow="0" windowWidth="28800" windowHeight="11730"/>
  </bookViews>
  <sheets>
    <sheet name="Proyección Cierre" sheetId="2" r:id="rId1"/>
  </sheets>
  <definedNames>
    <definedName name="_xlnm._FilterDatabase" localSheetId="0" hidden="1">'Proyección Cierre'!$A$2:$H$107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2" l="1"/>
  <c r="H62" i="2"/>
  <c r="H66" i="2"/>
  <c r="H65" i="2"/>
  <c r="H69" i="2"/>
  <c r="H68" i="2"/>
  <c r="H67" i="2"/>
  <c r="H63" i="2"/>
  <c r="H61" i="2"/>
  <c r="H60" i="2"/>
  <c r="H59" i="2"/>
  <c r="H58" i="2"/>
  <c r="H56" i="2"/>
  <c r="H55" i="2"/>
  <c r="H54" i="2"/>
  <c r="H51" i="2"/>
  <c r="H50" i="2"/>
  <c r="H49" i="2"/>
  <c r="G49" i="2"/>
  <c r="E102" i="2"/>
  <c r="E17" i="2"/>
  <c r="H72" i="2" l="1"/>
  <c r="G72" i="2"/>
  <c r="H71" i="2"/>
  <c r="H70" i="2" s="1"/>
  <c r="G71" i="2"/>
  <c r="G70" i="2" s="1"/>
  <c r="G75" i="2"/>
  <c r="G74" i="2"/>
  <c r="G86" i="2"/>
  <c r="G85" i="2"/>
  <c r="G84" i="2" s="1"/>
  <c r="G83" i="2" s="1"/>
  <c r="G82" i="2" s="1"/>
  <c r="H91" i="2"/>
  <c r="H90" i="2" s="1"/>
  <c r="H89" i="2" s="1"/>
  <c r="G91" i="2"/>
  <c r="G90" i="2" s="1"/>
  <c r="G89" i="2" s="1"/>
  <c r="G94" i="2"/>
  <c r="G97" i="2"/>
  <c r="H44" i="2"/>
  <c r="H43" i="2" s="1"/>
  <c r="H42" i="2"/>
  <c r="H41" i="2"/>
  <c r="H40" i="2" s="1"/>
  <c r="H32" i="2"/>
  <c r="H33" i="2"/>
  <c r="H30" i="2" s="1"/>
  <c r="H34" i="2"/>
  <c r="H35" i="2"/>
  <c r="H31" i="2"/>
  <c r="H21" i="2"/>
  <c r="H22" i="2"/>
  <c r="H23" i="2"/>
  <c r="H24" i="2"/>
  <c r="H25" i="2"/>
  <c r="H26" i="2"/>
  <c r="H27" i="2"/>
  <c r="H28" i="2"/>
  <c r="H20" i="2"/>
  <c r="H17" i="2"/>
  <c r="H18" i="2"/>
  <c r="H16" i="2"/>
  <c r="H12" i="2"/>
  <c r="H13" i="2"/>
  <c r="H14" i="2"/>
  <c r="H11" i="2"/>
  <c r="H96" i="2"/>
  <c r="H95" i="2"/>
  <c r="H94" i="2" s="1"/>
  <c r="H106" i="2"/>
  <c r="H99" i="2"/>
  <c r="H100" i="2"/>
  <c r="H101" i="2"/>
  <c r="H102" i="2"/>
  <c r="H103" i="2"/>
  <c r="H104" i="2"/>
  <c r="H105" i="2"/>
  <c r="H98" i="2"/>
  <c r="H92" i="2"/>
  <c r="H77" i="2"/>
  <c r="H78" i="2"/>
  <c r="H79" i="2"/>
  <c r="H80" i="2"/>
  <c r="H81" i="2"/>
  <c r="H76" i="2"/>
  <c r="H73" i="2"/>
  <c r="H87" i="2"/>
  <c r="H86" i="2" s="1"/>
  <c r="H85" i="2" s="1"/>
  <c r="H84" i="2" s="1"/>
  <c r="H83" i="2" s="1"/>
  <c r="H82" i="2" s="1"/>
  <c r="G57" i="2"/>
  <c r="H53" i="2"/>
  <c r="G53" i="2"/>
  <c r="H48" i="2"/>
  <c r="H47" i="2" s="1"/>
  <c r="H46" i="2" s="1"/>
  <c r="H45" i="2" s="1"/>
  <c r="G48" i="2"/>
  <c r="G47" i="2" s="1"/>
  <c r="G46" i="2" s="1"/>
  <c r="G45" i="2" s="1"/>
  <c r="G43" i="2"/>
  <c r="G40" i="2"/>
  <c r="G39" i="2" s="1"/>
  <c r="G30" i="2"/>
  <c r="G29" i="2" s="1"/>
  <c r="G19" i="2"/>
  <c r="G15" i="2"/>
  <c r="G10" i="2" s="1"/>
  <c r="G9" i="2" s="1"/>
  <c r="F106" i="2"/>
  <c r="F105" i="2"/>
  <c r="F104" i="2"/>
  <c r="F103" i="2"/>
  <c r="F102" i="2"/>
  <c r="F101" i="2"/>
  <c r="F100" i="2"/>
  <c r="F99" i="2"/>
  <c r="F98" i="2"/>
  <c r="F96" i="2"/>
  <c r="F95" i="2"/>
  <c r="F92" i="2"/>
  <c r="F87" i="2"/>
  <c r="E86" i="2"/>
  <c r="F86" i="2" s="1"/>
  <c r="F81" i="2"/>
  <c r="F80" i="2"/>
  <c r="F79" i="2"/>
  <c r="F78" i="2"/>
  <c r="F77" i="2"/>
  <c r="F76" i="2"/>
  <c r="F73" i="2"/>
  <c r="E72" i="2"/>
  <c r="F69" i="2"/>
  <c r="F68" i="2"/>
  <c r="F66" i="2"/>
  <c r="F65" i="2"/>
  <c r="F64" i="2"/>
  <c r="F63" i="2"/>
  <c r="F62" i="2"/>
  <c r="F60" i="2"/>
  <c r="F59" i="2"/>
  <c r="F55" i="2"/>
  <c r="F54" i="2"/>
  <c r="F51" i="2"/>
  <c r="F50" i="2"/>
  <c r="F49" i="2"/>
  <c r="F44" i="2"/>
  <c r="F42" i="2"/>
  <c r="F41" i="2"/>
  <c r="F35" i="2"/>
  <c r="F34" i="2"/>
  <c r="F33" i="2"/>
  <c r="F32" i="2"/>
  <c r="F31" i="2"/>
  <c r="F28" i="2"/>
  <c r="F27" i="2"/>
  <c r="F26" i="2"/>
  <c r="F25" i="2"/>
  <c r="F24" i="2"/>
  <c r="F23" i="2"/>
  <c r="F22" i="2"/>
  <c r="F21" i="2"/>
  <c r="F20" i="2"/>
  <c r="F18" i="2"/>
  <c r="F17" i="2"/>
  <c r="F16" i="2"/>
  <c r="E15" i="2"/>
  <c r="F14" i="2"/>
  <c r="F13" i="2"/>
  <c r="F12" i="2"/>
  <c r="F11" i="2"/>
  <c r="H75" i="2" l="1"/>
  <c r="H74" i="2" s="1"/>
  <c r="H97" i="2"/>
  <c r="H93" i="2" s="1"/>
  <c r="H88" i="2" s="1"/>
  <c r="G93" i="2"/>
  <c r="G88" i="2" s="1"/>
  <c r="H29" i="2"/>
  <c r="H15" i="2"/>
  <c r="H10" i="2" s="1"/>
  <c r="H9" i="2" s="1"/>
  <c r="H19" i="2"/>
  <c r="G52" i="2"/>
  <c r="H57" i="2"/>
  <c r="H52" i="2" s="1"/>
  <c r="H39" i="2"/>
  <c r="H38" i="2" s="1"/>
  <c r="H37" i="2" s="1"/>
  <c r="G38" i="2"/>
  <c r="G37" i="2" s="1"/>
  <c r="G8" i="2"/>
  <c r="G7" i="2" s="1"/>
  <c r="E71" i="2"/>
  <c r="E57" i="2"/>
  <c r="F57" i="2" s="1"/>
  <c r="E43" i="2"/>
  <c r="F43" i="2" s="1"/>
  <c r="E85" i="2"/>
  <c r="F85" i="2" s="1"/>
  <c r="E97" i="2"/>
  <c r="F97" i="2" s="1"/>
  <c r="E48" i="2"/>
  <c r="E53" i="2"/>
  <c r="F53" i="2" s="1"/>
  <c r="F58" i="2"/>
  <c r="F71" i="2"/>
  <c r="F72" i="2"/>
  <c r="E75" i="2"/>
  <c r="E91" i="2"/>
  <c r="E19" i="2"/>
  <c r="F19" i="2" s="1"/>
  <c r="E94" i="2"/>
  <c r="E30" i="2"/>
  <c r="E10" i="2"/>
  <c r="F61" i="2"/>
  <c r="F67" i="2"/>
  <c r="F15" i="2"/>
  <c r="E40" i="2"/>
  <c r="G36" i="2" l="1"/>
  <c r="G6" i="2" s="1"/>
  <c r="G5" i="2" s="1"/>
  <c r="G107" i="2" s="1"/>
  <c r="H8" i="2"/>
  <c r="H7" i="2" s="1"/>
  <c r="H36" i="2"/>
  <c r="E84" i="2"/>
  <c r="E83" i="2" s="1"/>
  <c r="E70" i="2"/>
  <c r="F70" i="2" s="1"/>
  <c r="E52" i="2"/>
  <c r="F52" i="2" s="1"/>
  <c r="F75" i="2"/>
  <c r="E74" i="2"/>
  <c r="F84" i="2"/>
  <c r="F48" i="2"/>
  <c r="E47" i="2"/>
  <c r="F91" i="2"/>
  <c r="E90" i="2"/>
  <c r="F94" i="2"/>
  <c r="E93" i="2"/>
  <c r="F10" i="2"/>
  <c r="E9" i="2"/>
  <c r="F30" i="2"/>
  <c r="E29" i="2"/>
  <c r="F40" i="2"/>
  <c r="E39" i="2"/>
  <c r="H6" i="2" l="1"/>
  <c r="H5" i="2" s="1"/>
  <c r="H107" i="2" s="1"/>
  <c r="F47" i="2"/>
  <c r="E46" i="2"/>
  <c r="F93" i="2"/>
  <c r="F83" i="2"/>
  <c r="E82" i="2"/>
  <c r="F90" i="2"/>
  <c r="E89" i="2"/>
  <c r="F74" i="2"/>
  <c r="F29" i="2"/>
  <c r="F39" i="2"/>
  <c r="F9" i="2"/>
  <c r="E8" i="2"/>
  <c r="F46" i="2" l="1"/>
  <c r="E45" i="2"/>
  <c r="F82" i="2"/>
  <c r="F89" i="2"/>
  <c r="E88" i="2"/>
  <c r="E7" i="2"/>
  <c r="F8" i="2"/>
  <c r="F45" i="2" l="1"/>
  <c r="E38" i="2"/>
  <c r="F88" i="2"/>
  <c r="F7" i="2"/>
  <c r="E37" i="2" l="1"/>
  <c r="F38" i="2"/>
  <c r="E36" i="2" l="1"/>
  <c r="F37" i="2"/>
  <c r="F36" i="2" l="1"/>
  <c r="E6" i="2"/>
  <c r="F6" i="2" l="1"/>
  <c r="E5" i="2"/>
  <c r="E107" i="2" l="1"/>
  <c r="F5" i="2"/>
  <c r="F107" i="2" l="1"/>
</calcChain>
</file>

<file path=xl/sharedStrings.xml><?xml version="1.0" encoding="utf-8"?>
<sst xmlns="http://schemas.openxmlformats.org/spreadsheetml/2006/main" count="277" uniqueCount="175">
  <si>
    <t>ENTIDAD:     0260 CANAL CAPITAL LTDA</t>
  </si>
  <si>
    <t>UNIDAD EJECUTORA: UNIDAD EJECUTORA 01</t>
  </si>
  <si>
    <t>CONCEPTO
FUENTE</t>
  </si>
  <si>
    <t>42</t>
  </si>
  <si>
    <t>GASTOS</t>
  </si>
  <si>
    <t>421</t>
  </si>
  <si>
    <t>Funcionamiento</t>
  </si>
  <si>
    <t>4211</t>
  </si>
  <si>
    <t>Gastos de personal</t>
  </si>
  <si>
    <t>421101</t>
  </si>
  <si>
    <t>Planta de personal permanente</t>
  </si>
  <si>
    <t>42110101</t>
  </si>
  <si>
    <t>Factores constitutivos de salario</t>
  </si>
  <si>
    <t>42110101001</t>
  </si>
  <si>
    <t>Factores salariales comunes</t>
  </si>
  <si>
    <t>4211010100101</t>
  </si>
  <si>
    <t>Sueldo básico</t>
  </si>
  <si>
    <t>3-100-F002</t>
  </si>
  <si>
    <t>4211010100103</t>
  </si>
  <si>
    <t>Gastos de representación</t>
  </si>
  <si>
    <t>4211010100106</t>
  </si>
  <si>
    <t>Prima de servicio</t>
  </si>
  <si>
    <t>4211010100107</t>
  </si>
  <si>
    <t>Bonificación por servicios prestados</t>
  </si>
  <si>
    <t>4211010100108</t>
  </si>
  <si>
    <t>Prestaciones sociales</t>
  </si>
  <si>
    <t>421101010010801</t>
  </si>
  <si>
    <t>Prima de navidad</t>
  </si>
  <si>
    <t>421101010010802</t>
  </si>
  <si>
    <t>Prima de vacaciones</t>
  </si>
  <si>
    <t>4211010100109</t>
  </si>
  <si>
    <t>Prima técnica salarial</t>
  </si>
  <si>
    <t>42110102</t>
  </si>
  <si>
    <t>Contribuciones inherentes a la nómina</t>
  </si>
  <si>
    <t>42110102001</t>
  </si>
  <si>
    <t>Aportes a la seguridad social en pensiones</t>
  </si>
  <si>
    <t>42110102002</t>
  </si>
  <si>
    <t>Aportes a la seguridad social en salud</t>
  </si>
  <si>
    <t>42110102003</t>
  </si>
  <si>
    <t>Aportes de cesantías</t>
  </si>
  <si>
    <t>3-200-F002</t>
  </si>
  <si>
    <t>42110102004</t>
  </si>
  <si>
    <t>Aportes a cajas de compensación familiar</t>
  </si>
  <si>
    <t>42110102005</t>
  </si>
  <si>
    <t>Aportes generales al sistema de riesgos laborales</t>
  </si>
  <si>
    <t>42110102006</t>
  </si>
  <si>
    <t>Aportes al ICBF</t>
  </si>
  <si>
    <t>42110102007</t>
  </si>
  <si>
    <t>Aportes al SENA</t>
  </si>
  <si>
    <t>42110103</t>
  </si>
  <si>
    <t>Remuneraciones no constitutivas de factor salarial</t>
  </si>
  <si>
    <t>42110103001</t>
  </si>
  <si>
    <t>4211010300101</t>
  </si>
  <si>
    <t>Vacaciones</t>
  </si>
  <si>
    <t>4211010300102</t>
  </si>
  <si>
    <t>Indemnización por vacaciones</t>
  </si>
  <si>
    <t>4211010300103</t>
  </si>
  <si>
    <t>Bonificación especial de recreación</t>
  </si>
  <si>
    <t>42110103069</t>
  </si>
  <si>
    <t>Apoyo de sostenimiento aprendices SENA</t>
  </si>
  <si>
    <t>42110103190</t>
  </si>
  <si>
    <t>Apoyo de sostenimiento prácticas laborales</t>
  </si>
  <si>
    <t>4212</t>
  </si>
  <si>
    <t>Adquisición de bienes y servicios</t>
  </si>
  <si>
    <t>421201</t>
  </si>
  <si>
    <t>Adquisición de activos no financieros</t>
  </si>
  <si>
    <t>42120101</t>
  </si>
  <si>
    <t>Activos fijos</t>
  </si>
  <si>
    <t>42120101003</t>
  </si>
  <si>
    <t>Maquinaria y equipo</t>
  </si>
  <si>
    <t>4212010100303</t>
  </si>
  <si>
    <t>Maquinaria de oficina, contabilidad e informática</t>
  </si>
  <si>
    <t>421201010030302</t>
  </si>
  <si>
    <t>Maquinaria de informática y sus partes, piezas y accesorios</t>
  </si>
  <si>
    <t>4212010100305</t>
  </si>
  <si>
    <t>Equipo y aparatos de radio, televisión y comunicaciones</t>
  </si>
  <si>
    <t>421201010030503</t>
  </si>
  <si>
    <t>Radiorreceptores y receptores de televisión; aparatos para la grabación y reproducción de sonido y video; micrófonos, altavoces, amplificadores, etc.</t>
  </si>
  <si>
    <t>42120101005</t>
  </si>
  <si>
    <t>Otros activos fijos</t>
  </si>
  <si>
    <t>4212010100502</t>
  </si>
  <si>
    <t>Productos de la propiedad intelectual</t>
  </si>
  <si>
    <t>421201010050203</t>
  </si>
  <si>
    <t>Programas de informática y bases de datos</t>
  </si>
  <si>
    <t>42120101005020301</t>
  </si>
  <si>
    <t>Programas de informática</t>
  </si>
  <si>
    <t>4212010100502030101</t>
  </si>
  <si>
    <t>Paquetes de software</t>
  </si>
  <si>
    <t>4212010100502030102</t>
  </si>
  <si>
    <t>Gastos de desarrollo</t>
  </si>
  <si>
    <t>421202</t>
  </si>
  <si>
    <t>Adquisiciones diferentes de activos</t>
  </si>
  <si>
    <t>42120201</t>
  </si>
  <si>
    <t>Materiales y suministros</t>
  </si>
  <si>
    <t>42120201003</t>
  </si>
  <si>
    <t>Otros bienes transportables (excepto productos metálicos, maquinaria y equipo)</t>
  </si>
  <si>
    <t>42120201004</t>
  </si>
  <si>
    <t>Productos metálicos y paquetes de software</t>
  </si>
  <si>
    <t>42120202</t>
  </si>
  <si>
    <t>Adquisición de servicios</t>
  </si>
  <si>
    <t>42120202005</t>
  </si>
  <si>
    <t>Servicios de la construcción</t>
  </si>
  <si>
    <t>42120202006</t>
  </si>
  <si>
    <t>Servicios de alojamiento; servicios de suministro de comidas y bebidas; servicios de transporte; y servicios de distribución de electricidad, gas y agua</t>
  </si>
  <si>
    <t>42120202007</t>
  </si>
  <si>
    <t>Servicios financieros y servicios conexos, servicios inmobiliarios y servicios de leasing</t>
  </si>
  <si>
    <t>42120202008</t>
  </si>
  <si>
    <t>Servicios prestados a las empresas y servicios de producción</t>
  </si>
  <si>
    <t>42120202009</t>
  </si>
  <si>
    <t>Servicios para la comunidad, sociales y personales</t>
  </si>
  <si>
    <t>42120202010</t>
  </si>
  <si>
    <t>Viáticos de los funcionarios en comisión</t>
  </si>
  <si>
    <t>4213</t>
  </si>
  <si>
    <t>Transferencias corrientes</t>
  </si>
  <si>
    <t>421313</t>
  </si>
  <si>
    <t>Sentencias y conciliaciones</t>
  </si>
  <si>
    <t>42131301</t>
  </si>
  <si>
    <t>Fallos nacionales</t>
  </si>
  <si>
    <t>42131301001</t>
  </si>
  <si>
    <t>Sentencias</t>
  </si>
  <si>
    <t>4218</t>
  </si>
  <si>
    <t>Gastos por tributos, multas, sanciones e intereses de mora</t>
  </si>
  <si>
    <t>421801</t>
  </si>
  <si>
    <t>Impuestos</t>
  </si>
  <si>
    <t>42180101</t>
  </si>
  <si>
    <t>Impuesto sobre la renta y complementarios</t>
  </si>
  <si>
    <t>42180102</t>
  </si>
  <si>
    <t>Impuesto sobre la renta para la equidad CREE</t>
  </si>
  <si>
    <t>42180151</t>
  </si>
  <si>
    <t>Impuesto sobre vehículos automotores</t>
  </si>
  <si>
    <t>42180152</t>
  </si>
  <si>
    <t>Impuesto predial unificado</t>
  </si>
  <si>
    <t>42180153</t>
  </si>
  <si>
    <t>Impuesto de registro</t>
  </si>
  <si>
    <t>42180154</t>
  </si>
  <si>
    <t>Impuesto de industria y comercio</t>
  </si>
  <si>
    <t>423</t>
  </si>
  <si>
    <t>Inversión</t>
  </si>
  <si>
    <t>42301</t>
  </si>
  <si>
    <t>DIRECTA</t>
  </si>
  <si>
    <t>4230117</t>
  </si>
  <si>
    <t>Bogotá Camina Segura</t>
  </si>
  <si>
    <t>423011723</t>
  </si>
  <si>
    <t>Tecnologías de la información y las comunicaciones</t>
  </si>
  <si>
    <t>42301172302</t>
  </si>
  <si>
    <t xml:space="preserve"> Fomento del desarrollo de aplicaciones, software y contenidos para impulsar la apropiación de las Tecnologías de la Información y las Comunicaciones (TIC)</t>
  </si>
  <si>
    <t>4230117230220240101</t>
  </si>
  <si>
    <t>Incremento de capacidad instalada para la producción y circulación masiva de contenidos audiovisuales y digitales en el Canal público de Bogotá D.C.</t>
  </si>
  <si>
    <t>424</t>
  </si>
  <si>
    <t>Gastos de operación comercial</t>
  </si>
  <si>
    <t>4241</t>
  </si>
  <si>
    <t>424101</t>
  </si>
  <si>
    <t>42410102</t>
  </si>
  <si>
    <t>42410102003</t>
  </si>
  <si>
    <t>4245</t>
  </si>
  <si>
    <t>Gastos de comercialización y producción</t>
  </si>
  <si>
    <t>424501</t>
  </si>
  <si>
    <t>42450104</t>
  </si>
  <si>
    <t>Productos metálicos, maquinaria y equipo</t>
  </si>
  <si>
    <t>424502</t>
  </si>
  <si>
    <t>42450206</t>
  </si>
  <si>
    <t>42450207</t>
  </si>
  <si>
    <t>42450208</t>
  </si>
  <si>
    <t>42450209</t>
  </si>
  <si>
    <t>43</t>
  </si>
  <si>
    <t>Disponibilidad final</t>
  </si>
  <si>
    <t>0-000-0000</t>
  </si>
  <si>
    <t>TOTAL GASTOS + DISPONIBILIDAD FINAL</t>
  </si>
  <si>
    <t xml:space="preserve">COMPROMISOS PROYECTADOS </t>
  </si>
  <si>
    <t>PRESUPUESTO DISPONIBLE</t>
  </si>
  <si>
    <t>NOMBRE RUBRO</t>
  </si>
  <si>
    <t>CÓDIGO RUBRO</t>
  </si>
  <si>
    <t>EJEC. PRESUP</t>
  </si>
  <si>
    <t>GIROS PROYECTADOS</t>
  </si>
  <si>
    <t>CUENTAS POR PAGAR PROYECTADAS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</si>
</sst>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Arial"/>
      <family val="2"/>
    </font>
    <font>
      <sz val="9"/>
      <color rgb="FF333333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333333"/>
      <name val="Arial"/>
      <family val="2"/>
    </font>
    <font>
      <b/>
      <sz val="7"/>
      <color rgb="FF333333"/>
      <name val="Arial"/>
      <family val="2"/>
    </font>
    <font>
      <b/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3" fontId="3" fillId="2" borderId="0" xfId="0" applyNumberFormat="1" applyFont="1" applyFill="1" applyAlignment="1">
      <alignment horizontal="left"/>
    </xf>
    <xf numFmtId="10" fontId="3" fillId="2" borderId="0" xfId="1" applyNumberFormat="1" applyFont="1" applyFill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10" fontId="6" fillId="2" borderId="1" xfId="1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9" fontId="3" fillId="2" borderId="0" xfId="1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3" fontId="0" fillId="0" borderId="0" xfId="0" applyNumberFormat="1"/>
    <xf numFmtId="10" fontId="0" fillId="0" borderId="0" xfId="1" applyNumberFormat="1" applyFont="1"/>
    <xf numFmtId="3" fontId="7" fillId="2" borderId="1" xfId="0" applyNumberFormat="1" applyFont="1" applyFill="1" applyBorder="1" applyAlignment="1">
      <alignment horizontal="right" vertical="center"/>
    </xf>
    <xf numFmtId="10" fontId="7" fillId="2" borderId="1" xfId="1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/>
    </xf>
    <xf numFmtId="3" fontId="4" fillId="2" borderId="4" xfId="0" applyNumberFormat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 wrapText="1"/>
    </xf>
    <xf numFmtId="3" fontId="4" fillId="2" borderId="9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3" fontId="5" fillId="2" borderId="11" xfId="0" applyNumberFormat="1" applyFont="1" applyFill="1" applyBorder="1" applyAlignment="1">
      <alignment horizontal="center" vertical="center" wrapText="1"/>
    </xf>
    <xf numFmtId="10" fontId="5" fillId="2" borderId="11" xfId="1" applyNumberFormat="1" applyFont="1" applyFill="1" applyBorder="1" applyAlignment="1">
      <alignment vertical="center" wrapText="1"/>
    </xf>
    <xf numFmtId="3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lef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 wrapText="1"/>
    </xf>
    <xf numFmtId="3" fontId="6" fillId="2" borderId="16" xfId="0" applyNumberFormat="1" applyFont="1" applyFill="1" applyBorder="1" applyAlignment="1">
      <alignment horizontal="right" vertical="center"/>
    </xf>
    <xf numFmtId="10" fontId="6" fillId="2" borderId="16" xfId="1" applyNumberFormat="1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0" fontId="7" fillId="2" borderId="16" xfId="0" applyFont="1" applyFill="1" applyBorder="1" applyAlignment="1">
      <alignment horizontal="right"/>
    </xf>
    <xf numFmtId="3" fontId="7" fillId="2" borderId="16" xfId="0" applyNumberFormat="1" applyFont="1" applyFill="1" applyBorder="1" applyAlignment="1">
      <alignment horizontal="right"/>
    </xf>
    <xf numFmtId="10" fontId="7" fillId="2" borderId="16" xfId="1" applyNumberFormat="1" applyFont="1" applyFill="1" applyBorder="1" applyAlignment="1">
      <alignment horizontal="right"/>
    </xf>
    <xf numFmtId="3" fontId="7" fillId="2" borderId="9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zoomScaleNormal="100" workbookViewId="0">
      <selection activeCell="I7" sqref="I7"/>
    </sheetView>
  </sheetViews>
  <sheetFormatPr baseColWidth="10" defaultRowHeight="15" x14ac:dyDescent="0.25"/>
  <cols>
    <col min="1" max="1" width="15.85546875" customWidth="1"/>
    <col min="2" max="2" width="21.85546875" customWidth="1"/>
    <col min="3" max="3" width="10.42578125" customWidth="1"/>
    <col min="4" max="4" width="14.5703125" style="13" customWidth="1"/>
    <col min="5" max="5" width="13" style="13" customWidth="1"/>
    <col min="6" max="6" width="7.42578125" style="14" customWidth="1"/>
    <col min="7" max="7" width="13" style="13" customWidth="1"/>
    <col min="8" max="8" width="19" style="13" customWidth="1"/>
  </cols>
  <sheetData>
    <row r="1" spans="1:8" s="2" customFormat="1" ht="11.65" customHeight="1" thickBot="1" x14ac:dyDescent="0.25">
      <c r="A1" s="1"/>
      <c r="D1" s="3"/>
      <c r="E1" s="3"/>
      <c r="F1" s="4"/>
      <c r="G1" s="3"/>
      <c r="H1" s="3"/>
    </row>
    <row r="2" spans="1:8" s="2" customFormat="1" ht="17.649999999999999" customHeight="1" x14ac:dyDescent="0.2">
      <c r="A2" s="44" t="s">
        <v>0</v>
      </c>
      <c r="B2" s="45"/>
      <c r="C2" s="17"/>
      <c r="D2" s="18"/>
      <c r="E2" s="18"/>
      <c r="F2" s="46"/>
      <c r="G2" s="46"/>
      <c r="H2" s="19"/>
    </row>
    <row r="3" spans="1:8" s="2" customFormat="1" ht="17.649999999999999" customHeight="1" thickBot="1" x14ac:dyDescent="0.25">
      <c r="A3" s="47" t="s">
        <v>1</v>
      </c>
      <c r="B3" s="48"/>
      <c r="C3" s="20"/>
      <c r="D3" s="21"/>
      <c r="E3" s="22"/>
      <c r="F3" s="49"/>
      <c r="G3" s="49"/>
      <c r="H3" s="23"/>
    </row>
    <row r="4" spans="1:8" s="2" customFormat="1" ht="19.149999999999999" customHeight="1" x14ac:dyDescent="0.2">
      <c r="A4" s="24" t="s">
        <v>171</v>
      </c>
      <c r="B4" s="25" t="s">
        <v>170</v>
      </c>
      <c r="C4" s="25" t="s">
        <v>2</v>
      </c>
      <c r="D4" s="26" t="s">
        <v>169</v>
      </c>
      <c r="E4" s="26" t="s">
        <v>168</v>
      </c>
      <c r="F4" s="27" t="s">
        <v>172</v>
      </c>
      <c r="G4" s="26" t="s">
        <v>173</v>
      </c>
      <c r="H4" s="28" t="s">
        <v>174</v>
      </c>
    </row>
    <row r="5" spans="1:8" s="2" customFormat="1" ht="17.649999999999999" customHeight="1" x14ac:dyDescent="0.2">
      <c r="A5" s="29" t="s">
        <v>3</v>
      </c>
      <c r="B5" s="5" t="s">
        <v>4</v>
      </c>
      <c r="C5" s="5"/>
      <c r="D5" s="6">
        <v>71447171532</v>
      </c>
      <c r="E5" s="6">
        <f>+E6+E82+E88</f>
        <v>65793354036.040001</v>
      </c>
      <c r="F5" s="16">
        <f t="shared" ref="F5:F36" si="0">+E5/D5</f>
        <v>0.9208671613623256</v>
      </c>
      <c r="G5" s="6">
        <f t="shared" ref="G5:H5" si="1">+G6+G82+G88</f>
        <v>61013286036.040001</v>
      </c>
      <c r="H5" s="30">
        <f t="shared" si="1"/>
        <v>4780068000</v>
      </c>
    </row>
    <row r="6" spans="1:8" s="2" customFormat="1" ht="17.649999999999999" customHeight="1" x14ac:dyDescent="0.2">
      <c r="A6" s="29" t="s">
        <v>5</v>
      </c>
      <c r="B6" s="5" t="s">
        <v>6</v>
      </c>
      <c r="C6" s="5"/>
      <c r="D6" s="6">
        <v>17155998154</v>
      </c>
      <c r="E6" s="6">
        <f>+E7+E36+E70+E74</f>
        <v>15465652989.68</v>
      </c>
      <c r="F6" s="16">
        <f t="shared" si="0"/>
        <v>0.90147205955918763</v>
      </c>
      <c r="G6" s="6">
        <f t="shared" ref="G6:H6" si="2">+G7+G36+G70+G74</f>
        <v>14812734989.68</v>
      </c>
      <c r="H6" s="30">
        <f t="shared" si="2"/>
        <v>652918000</v>
      </c>
    </row>
    <row r="7" spans="1:8" s="2" customFormat="1" ht="17.649999999999999" customHeight="1" x14ac:dyDescent="0.2">
      <c r="A7" s="29" t="s">
        <v>7</v>
      </c>
      <c r="B7" s="5" t="s">
        <v>8</v>
      </c>
      <c r="C7" s="5"/>
      <c r="D7" s="6">
        <v>8338478248</v>
      </c>
      <c r="E7" s="6">
        <f>+E8</f>
        <v>7724161953</v>
      </c>
      <c r="F7" s="16">
        <f t="shared" si="0"/>
        <v>0.92632752922904793</v>
      </c>
      <c r="G7" s="6">
        <f t="shared" ref="G7:H7" si="3">+G8</f>
        <v>7516161953</v>
      </c>
      <c r="H7" s="30">
        <f t="shared" si="3"/>
        <v>208000000</v>
      </c>
    </row>
    <row r="8" spans="1:8" s="2" customFormat="1" ht="17.649999999999999" customHeight="1" x14ac:dyDescent="0.2">
      <c r="A8" s="29" t="s">
        <v>9</v>
      </c>
      <c r="B8" s="5" t="s">
        <v>10</v>
      </c>
      <c r="C8" s="5"/>
      <c r="D8" s="6">
        <v>8338478248</v>
      </c>
      <c r="E8" s="6">
        <f>+E9+E29+E19</f>
        <v>7724161953</v>
      </c>
      <c r="F8" s="16">
        <f t="shared" si="0"/>
        <v>0.92632752922904793</v>
      </c>
      <c r="G8" s="6">
        <f t="shared" ref="G8:H8" si="4">+G9+G29+G19</f>
        <v>7516161953</v>
      </c>
      <c r="H8" s="30">
        <f t="shared" si="4"/>
        <v>208000000</v>
      </c>
    </row>
    <row r="9" spans="1:8" s="2" customFormat="1" ht="17.649999999999999" customHeight="1" x14ac:dyDescent="0.2">
      <c r="A9" s="29" t="s">
        <v>11</v>
      </c>
      <c r="B9" s="5" t="s">
        <v>12</v>
      </c>
      <c r="C9" s="5"/>
      <c r="D9" s="6">
        <v>5923569000</v>
      </c>
      <c r="E9" s="6">
        <f>+E10</f>
        <v>5569879544</v>
      </c>
      <c r="F9" s="16">
        <f t="shared" si="0"/>
        <v>0.94029115622693005</v>
      </c>
      <c r="G9" s="6">
        <f t="shared" ref="G9:H9" si="5">+G10</f>
        <v>5510879544</v>
      </c>
      <c r="H9" s="30">
        <f t="shared" si="5"/>
        <v>59000000</v>
      </c>
    </row>
    <row r="10" spans="1:8" s="2" customFormat="1" ht="17.649999999999999" customHeight="1" x14ac:dyDescent="0.2">
      <c r="A10" s="29" t="s">
        <v>13</v>
      </c>
      <c r="B10" s="5" t="s">
        <v>14</v>
      </c>
      <c r="C10" s="5"/>
      <c r="D10" s="6">
        <v>5923569000</v>
      </c>
      <c r="E10" s="6">
        <f>+E11+E12+E13+E14+E15+E18</f>
        <v>5569879544</v>
      </c>
      <c r="F10" s="16">
        <f t="shared" si="0"/>
        <v>0.94029115622693005</v>
      </c>
      <c r="G10" s="6">
        <f t="shared" ref="G10:H10" si="6">+G11+G12+G13+G14+G15+G18</f>
        <v>5510879544</v>
      </c>
      <c r="H10" s="30">
        <f t="shared" si="6"/>
        <v>59000000</v>
      </c>
    </row>
    <row r="11" spans="1:8" s="2" customFormat="1" ht="17.649999999999999" customHeight="1" x14ac:dyDescent="0.2">
      <c r="A11" s="31" t="s">
        <v>15</v>
      </c>
      <c r="B11" s="7" t="s">
        <v>16</v>
      </c>
      <c r="C11" s="7" t="s">
        <v>17</v>
      </c>
      <c r="D11" s="8">
        <v>3712761000</v>
      </c>
      <c r="E11" s="8">
        <v>3532492887</v>
      </c>
      <c r="F11" s="9">
        <f t="shared" si="0"/>
        <v>0.95144634599426137</v>
      </c>
      <c r="G11" s="8">
        <v>3532492887</v>
      </c>
      <c r="H11" s="32">
        <f>+E11-G11</f>
        <v>0</v>
      </c>
    </row>
    <row r="12" spans="1:8" s="2" customFormat="1" ht="17.649999999999999" customHeight="1" x14ac:dyDescent="0.2">
      <c r="A12" s="31" t="s">
        <v>18</v>
      </c>
      <c r="B12" s="7" t="s">
        <v>19</v>
      </c>
      <c r="C12" s="7" t="s">
        <v>17</v>
      </c>
      <c r="D12" s="8">
        <v>570996000</v>
      </c>
      <c r="E12" s="8">
        <v>568249990</v>
      </c>
      <c r="F12" s="9">
        <f t="shared" si="0"/>
        <v>0.99519084196736929</v>
      </c>
      <c r="G12" s="8">
        <v>568249990</v>
      </c>
      <c r="H12" s="32">
        <f t="shared" ref="H12:H14" si="7">+E12-G12</f>
        <v>0</v>
      </c>
    </row>
    <row r="13" spans="1:8" s="2" customFormat="1" ht="17.649999999999999" customHeight="1" x14ac:dyDescent="0.2">
      <c r="A13" s="31" t="s">
        <v>20</v>
      </c>
      <c r="B13" s="7" t="s">
        <v>21</v>
      </c>
      <c r="C13" s="7" t="s">
        <v>17</v>
      </c>
      <c r="D13" s="8">
        <v>199683000</v>
      </c>
      <c r="E13" s="8">
        <v>189879806</v>
      </c>
      <c r="F13" s="9">
        <f t="shared" si="0"/>
        <v>0.95090621635291939</v>
      </c>
      <c r="G13" s="8">
        <v>182879806</v>
      </c>
      <c r="H13" s="32">
        <f t="shared" si="7"/>
        <v>7000000</v>
      </c>
    </row>
    <row r="14" spans="1:8" s="2" customFormat="1" ht="17.649999999999999" customHeight="1" x14ac:dyDescent="0.2">
      <c r="A14" s="31" t="s">
        <v>22</v>
      </c>
      <c r="B14" s="7" t="s">
        <v>23</v>
      </c>
      <c r="C14" s="7" t="s">
        <v>17</v>
      </c>
      <c r="D14" s="8">
        <v>66401000</v>
      </c>
      <c r="E14" s="8">
        <v>56213384</v>
      </c>
      <c r="F14" s="9">
        <f t="shared" si="0"/>
        <v>0.84657435881989729</v>
      </c>
      <c r="G14" s="8">
        <v>49213384</v>
      </c>
      <c r="H14" s="32">
        <f t="shared" si="7"/>
        <v>7000000</v>
      </c>
    </row>
    <row r="15" spans="1:8" s="2" customFormat="1" ht="17.649999999999999" customHeight="1" x14ac:dyDescent="0.2">
      <c r="A15" s="29" t="s">
        <v>24</v>
      </c>
      <c r="B15" s="5" t="s">
        <v>25</v>
      </c>
      <c r="C15" s="5"/>
      <c r="D15" s="6">
        <v>772096000</v>
      </c>
      <c r="E15" s="15">
        <f>+E16+E17</f>
        <v>643861347</v>
      </c>
      <c r="F15" s="16">
        <f t="shared" si="0"/>
        <v>0.83391358976085872</v>
      </c>
      <c r="G15" s="6">
        <f t="shared" ref="G15:H15" si="8">+G16+G17</f>
        <v>598861347</v>
      </c>
      <c r="H15" s="30">
        <f t="shared" si="8"/>
        <v>45000000</v>
      </c>
    </row>
    <row r="16" spans="1:8" s="2" customFormat="1" ht="17.649999999999999" customHeight="1" x14ac:dyDescent="0.2">
      <c r="A16" s="31" t="s">
        <v>26</v>
      </c>
      <c r="B16" s="7" t="s">
        <v>27</v>
      </c>
      <c r="C16" s="7" t="s">
        <v>17</v>
      </c>
      <c r="D16" s="8">
        <v>450062000</v>
      </c>
      <c r="E16" s="8">
        <v>427379812</v>
      </c>
      <c r="F16" s="9">
        <f t="shared" si="0"/>
        <v>0.94960208149099457</v>
      </c>
      <c r="G16" s="8">
        <v>427379812</v>
      </c>
      <c r="H16" s="32">
        <f>+E16-G16</f>
        <v>0</v>
      </c>
    </row>
    <row r="17" spans="1:9" s="2" customFormat="1" ht="17.649999999999999" customHeight="1" x14ac:dyDescent="0.2">
      <c r="A17" s="31" t="s">
        <v>28</v>
      </c>
      <c r="B17" s="7" t="s">
        <v>29</v>
      </c>
      <c r="C17" s="7" t="s">
        <v>17</v>
      </c>
      <c r="D17" s="8">
        <v>322034000</v>
      </c>
      <c r="E17" s="8">
        <f>189779629+26701906</f>
        <v>216481535</v>
      </c>
      <c r="F17" s="9">
        <f t="shared" si="0"/>
        <v>0.67223192271623489</v>
      </c>
      <c r="G17" s="8">
        <v>171481535</v>
      </c>
      <c r="H17" s="32">
        <f t="shared" ref="H17:H18" si="9">+E17-G17</f>
        <v>45000000</v>
      </c>
      <c r="I17" s="3"/>
    </row>
    <row r="18" spans="1:9" s="2" customFormat="1" ht="17.649999999999999" customHeight="1" x14ac:dyDescent="0.2">
      <c r="A18" s="31" t="s">
        <v>30</v>
      </c>
      <c r="B18" s="7" t="s">
        <v>31</v>
      </c>
      <c r="C18" s="7" t="s">
        <v>17</v>
      </c>
      <c r="D18" s="8">
        <v>601632000</v>
      </c>
      <c r="E18" s="8">
        <v>579182130</v>
      </c>
      <c r="F18" s="9">
        <f t="shared" si="0"/>
        <v>0.96268504667304933</v>
      </c>
      <c r="G18" s="8">
        <v>579182130</v>
      </c>
      <c r="H18" s="32">
        <f t="shared" si="9"/>
        <v>0</v>
      </c>
    </row>
    <row r="19" spans="1:9" s="2" customFormat="1" ht="17.649999999999999" customHeight="1" x14ac:dyDescent="0.2">
      <c r="A19" s="29" t="s">
        <v>32</v>
      </c>
      <c r="B19" s="5" t="s">
        <v>33</v>
      </c>
      <c r="C19" s="5"/>
      <c r="D19" s="6">
        <v>1831468248</v>
      </c>
      <c r="E19" s="15">
        <f>SUM(E20:E28)</f>
        <v>1687013301</v>
      </c>
      <c r="F19" s="16">
        <f t="shared" si="0"/>
        <v>0.92112615266044184</v>
      </c>
      <c r="G19" s="6">
        <f t="shared" ref="G19:H19" si="10">SUM(G20:G28)</f>
        <v>1601013301</v>
      </c>
      <c r="H19" s="30">
        <f t="shared" si="10"/>
        <v>86000000</v>
      </c>
    </row>
    <row r="20" spans="1:9" s="2" customFormat="1" ht="17.649999999999999" customHeight="1" x14ac:dyDescent="0.2">
      <c r="A20" s="31" t="s">
        <v>34</v>
      </c>
      <c r="B20" s="7" t="s">
        <v>35</v>
      </c>
      <c r="C20" s="7" t="s">
        <v>17</v>
      </c>
      <c r="D20" s="8">
        <v>593999000</v>
      </c>
      <c r="E20" s="8">
        <v>587223715</v>
      </c>
      <c r="F20" s="9">
        <f t="shared" si="0"/>
        <v>0.98859377709390084</v>
      </c>
      <c r="G20" s="8">
        <v>587223715</v>
      </c>
      <c r="H20" s="32">
        <f>+E20-G20</f>
        <v>0</v>
      </c>
    </row>
    <row r="21" spans="1:9" s="2" customFormat="1" ht="17.649999999999999" customHeight="1" x14ac:dyDescent="0.2">
      <c r="A21" s="31" t="s">
        <v>36</v>
      </c>
      <c r="B21" s="7" t="s">
        <v>37</v>
      </c>
      <c r="C21" s="7" t="s">
        <v>17</v>
      </c>
      <c r="D21" s="8">
        <v>223925000</v>
      </c>
      <c r="E21" s="8">
        <v>211036615</v>
      </c>
      <c r="F21" s="9">
        <f t="shared" si="0"/>
        <v>0.94244329574634367</v>
      </c>
      <c r="G21" s="8">
        <v>211036615</v>
      </c>
      <c r="H21" s="32">
        <f t="shared" ref="H21:H28" si="11">+E21-G21</f>
        <v>0</v>
      </c>
    </row>
    <row r="22" spans="1:9" s="2" customFormat="1" ht="17.649999999999999" customHeight="1" x14ac:dyDescent="0.2">
      <c r="A22" s="31" t="s">
        <v>38</v>
      </c>
      <c r="B22" s="7" t="s">
        <v>39</v>
      </c>
      <c r="C22" s="7" t="s">
        <v>17</v>
      </c>
      <c r="D22" s="8">
        <v>531515000</v>
      </c>
      <c r="E22" s="8">
        <v>445442523</v>
      </c>
      <c r="F22" s="9">
        <f t="shared" si="0"/>
        <v>0.8380619982502846</v>
      </c>
      <c r="G22" s="8">
        <v>359442523</v>
      </c>
      <c r="H22" s="32">
        <f t="shared" si="11"/>
        <v>86000000</v>
      </c>
      <c r="I22" s="3"/>
    </row>
    <row r="23" spans="1:9" s="2" customFormat="1" ht="17.649999999999999" customHeight="1" x14ac:dyDescent="0.2">
      <c r="A23" s="31" t="s">
        <v>38</v>
      </c>
      <c r="B23" s="7" t="s">
        <v>39</v>
      </c>
      <c r="C23" s="7" t="s">
        <v>40</v>
      </c>
      <c r="D23" s="8">
        <v>32373048</v>
      </c>
      <c r="E23" s="8">
        <v>32373048</v>
      </c>
      <c r="F23" s="9">
        <f t="shared" si="0"/>
        <v>1</v>
      </c>
      <c r="G23" s="8">
        <v>32373048</v>
      </c>
      <c r="H23" s="32">
        <f t="shared" si="11"/>
        <v>0</v>
      </c>
    </row>
    <row r="24" spans="1:9" s="2" customFormat="1" ht="17.649999999999999" customHeight="1" x14ac:dyDescent="0.2">
      <c r="A24" s="31" t="s">
        <v>41</v>
      </c>
      <c r="B24" s="7" t="s">
        <v>42</v>
      </c>
      <c r="C24" s="7" t="s">
        <v>17</v>
      </c>
      <c r="D24" s="8">
        <v>242270000</v>
      </c>
      <c r="E24" s="8">
        <v>217575100</v>
      </c>
      <c r="F24" s="9">
        <f t="shared" si="0"/>
        <v>0.89806868370000414</v>
      </c>
      <c r="G24" s="8">
        <v>217575100</v>
      </c>
      <c r="H24" s="32">
        <f t="shared" si="11"/>
        <v>0</v>
      </c>
    </row>
    <row r="25" spans="1:9" s="2" customFormat="1" ht="17.649999999999999" customHeight="1" x14ac:dyDescent="0.2">
      <c r="A25" s="31" t="s">
        <v>43</v>
      </c>
      <c r="B25" s="7" t="s">
        <v>44</v>
      </c>
      <c r="C25" s="7" t="s">
        <v>17</v>
      </c>
      <c r="D25" s="8">
        <v>55178000</v>
      </c>
      <c r="E25" s="8">
        <v>50209800</v>
      </c>
      <c r="F25" s="9">
        <f t="shared" si="0"/>
        <v>0.90996049150023561</v>
      </c>
      <c r="G25" s="8">
        <v>50209800</v>
      </c>
      <c r="H25" s="32">
        <f t="shared" si="11"/>
        <v>0</v>
      </c>
    </row>
    <row r="26" spans="1:9" s="2" customFormat="1" ht="17.649999999999999" customHeight="1" x14ac:dyDescent="0.2">
      <c r="A26" s="31" t="s">
        <v>43</v>
      </c>
      <c r="B26" s="7" t="s">
        <v>44</v>
      </c>
      <c r="C26" s="7" t="s">
        <v>40</v>
      </c>
      <c r="D26" s="8">
        <v>200</v>
      </c>
      <c r="E26" s="8">
        <v>0</v>
      </c>
      <c r="F26" s="9">
        <f t="shared" si="0"/>
        <v>0</v>
      </c>
      <c r="G26" s="8">
        <v>0</v>
      </c>
      <c r="H26" s="32">
        <f t="shared" si="11"/>
        <v>0</v>
      </c>
    </row>
    <row r="27" spans="1:9" s="2" customFormat="1" ht="17.649999999999999" customHeight="1" x14ac:dyDescent="0.2">
      <c r="A27" s="31" t="s">
        <v>45</v>
      </c>
      <c r="B27" s="7" t="s">
        <v>46</v>
      </c>
      <c r="C27" s="7" t="s">
        <v>17</v>
      </c>
      <c r="D27" s="8">
        <v>91825000</v>
      </c>
      <c r="E27" s="8">
        <v>85889600</v>
      </c>
      <c r="F27" s="9">
        <f t="shared" si="0"/>
        <v>0.93536182956711134</v>
      </c>
      <c r="G27" s="8">
        <v>85889600</v>
      </c>
      <c r="H27" s="32">
        <f t="shared" si="11"/>
        <v>0</v>
      </c>
    </row>
    <row r="28" spans="1:9" s="2" customFormat="1" ht="17.649999999999999" customHeight="1" x14ac:dyDescent="0.2">
      <c r="A28" s="31" t="s">
        <v>47</v>
      </c>
      <c r="B28" s="7" t="s">
        <v>48</v>
      </c>
      <c r="C28" s="7" t="s">
        <v>17</v>
      </c>
      <c r="D28" s="8">
        <v>60383000</v>
      </c>
      <c r="E28" s="8">
        <v>57262900</v>
      </c>
      <c r="F28" s="9">
        <f t="shared" si="0"/>
        <v>0.94832817183644402</v>
      </c>
      <c r="G28" s="8">
        <v>57262900</v>
      </c>
      <c r="H28" s="32">
        <f t="shared" si="11"/>
        <v>0</v>
      </c>
    </row>
    <row r="29" spans="1:9" s="2" customFormat="1" ht="17.649999999999999" customHeight="1" x14ac:dyDescent="0.2">
      <c r="A29" s="29" t="s">
        <v>49</v>
      </c>
      <c r="B29" s="5" t="s">
        <v>50</v>
      </c>
      <c r="C29" s="5"/>
      <c r="D29" s="6">
        <v>583441000</v>
      </c>
      <c r="E29" s="6">
        <f>+E30+E34+E35</f>
        <v>467269108</v>
      </c>
      <c r="F29" s="16">
        <f t="shared" si="0"/>
        <v>0.80088493609465228</v>
      </c>
      <c r="G29" s="6">
        <f t="shared" ref="G29:H29" si="12">+G30+G34+G35</f>
        <v>404269108</v>
      </c>
      <c r="H29" s="30">
        <f t="shared" si="12"/>
        <v>63000000</v>
      </c>
    </row>
    <row r="30" spans="1:9" s="2" customFormat="1" ht="17.649999999999999" customHeight="1" x14ac:dyDescent="0.2">
      <c r="A30" s="29" t="s">
        <v>51</v>
      </c>
      <c r="B30" s="5" t="s">
        <v>25</v>
      </c>
      <c r="C30" s="5"/>
      <c r="D30" s="6">
        <v>488441000</v>
      </c>
      <c r="E30" s="6">
        <f>+E31+E32+E33</f>
        <v>404782157</v>
      </c>
      <c r="F30" s="16">
        <f t="shared" si="0"/>
        <v>0.82872272597918684</v>
      </c>
      <c r="G30" s="6">
        <f t="shared" ref="G30:H30" si="13">+G31+G32+G33</f>
        <v>341782157</v>
      </c>
      <c r="H30" s="30">
        <f t="shared" si="13"/>
        <v>63000000</v>
      </c>
    </row>
    <row r="31" spans="1:9" s="2" customFormat="1" ht="17.649999999999999" customHeight="1" x14ac:dyDescent="0.2">
      <c r="A31" s="31" t="s">
        <v>52</v>
      </c>
      <c r="B31" s="7" t="s">
        <v>53</v>
      </c>
      <c r="C31" s="7" t="s">
        <v>17</v>
      </c>
      <c r="D31" s="8">
        <v>250396000</v>
      </c>
      <c r="E31" s="8">
        <v>227860360</v>
      </c>
      <c r="F31" s="9">
        <f t="shared" si="0"/>
        <v>0.91</v>
      </c>
      <c r="G31" s="8">
        <v>227860360</v>
      </c>
      <c r="H31" s="32">
        <f>+E31-G31</f>
        <v>0</v>
      </c>
    </row>
    <row r="32" spans="1:9" s="2" customFormat="1" ht="17.649999999999999" customHeight="1" x14ac:dyDescent="0.2">
      <c r="A32" s="31" t="s">
        <v>54</v>
      </c>
      <c r="B32" s="7" t="s">
        <v>55</v>
      </c>
      <c r="C32" s="7" t="s">
        <v>17</v>
      </c>
      <c r="D32" s="8">
        <v>204454000</v>
      </c>
      <c r="E32" s="8">
        <v>154472793</v>
      </c>
      <c r="F32" s="9">
        <f t="shared" si="0"/>
        <v>0.75553813082649401</v>
      </c>
      <c r="G32" s="8">
        <v>94472793</v>
      </c>
      <c r="H32" s="32">
        <f t="shared" ref="H32:H35" si="14">+E32-G32</f>
        <v>60000000</v>
      </c>
    </row>
    <row r="33" spans="1:8" s="2" customFormat="1" ht="17.649999999999999" customHeight="1" x14ac:dyDescent="0.2">
      <c r="A33" s="31" t="s">
        <v>56</v>
      </c>
      <c r="B33" s="7" t="s">
        <v>57</v>
      </c>
      <c r="C33" s="7" t="s">
        <v>17</v>
      </c>
      <c r="D33" s="8">
        <v>33591000</v>
      </c>
      <c r="E33" s="8">
        <v>22449004</v>
      </c>
      <c r="F33" s="9">
        <f t="shared" si="0"/>
        <v>0.66830412908219461</v>
      </c>
      <c r="G33" s="8">
        <v>19449004</v>
      </c>
      <c r="H33" s="32">
        <f t="shared" si="14"/>
        <v>3000000</v>
      </c>
    </row>
    <row r="34" spans="1:8" s="2" customFormat="1" ht="17.649999999999999" customHeight="1" x14ac:dyDescent="0.2">
      <c r="A34" s="31" t="s">
        <v>58</v>
      </c>
      <c r="B34" s="7" t="s">
        <v>59</v>
      </c>
      <c r="C34" s="7" t="s">
        <v>17</v>
      </c>
      <c r="D34" s="8">
        <v>15000000</v>
      </c>
      <c r="E34" s="8">
        <v>14087951</v>
      </c>
      <c r="F34" s="9">
        <f t="shared" si="0"/>
        <v>0.93919673333333331</v>
      </c>
      <c r="G34" s="8">
        <v>14087951</v>
      </c>
      <c r="H34" s="32">
        <f t="shared" si="14"/>
        <v>0</v>
      </c>
    </row>
    <row r="35" spans="1:8" s="2" customFormat="1" ht="17.649999999999999" customHeight="1" x14ac:dyDescent="0.2">
      <c r="A35" s="31" t="s">
        <v>60</v>
      </c>
      <c r="B35" s="7" t="s">
        <v>61</v>
      </c>
      <c r="C35" s="7" t="s">
        <v>17</v>
      </c>
      <c r="D35" s="8">
        <v>80000000</v>
      </c>
      <c r="E35" s="8">
        <v>48399000</v>
      </c>
      <c r="F35" s="9">
        <f t="shared" si="0"/>
        <v>0.60498750000000001</v>
      </c>
      <c r="G35" s="8">
        <v>48399000</v>
      </c>
      <c r="H35" s="32">
        <f t="shared" si="14"/>
        <v>0</v>
      </c>
    </row>
    <row r="36" spans="1:8" s="2" customFormat="1" ht="17.649999999999999" customHeight="1" x14ac:dyDescent="0.2">
      <c r="A36" s="29" t="s">
        <v>62</v>
      </c>
      <c r="B36" s="5" t="s">
        <v>63</v>
      </c>
      <c r="C36" s="5"/>
      <c r="D36" s="6">
        <v>7606607906</v>
      </c>
      <c r="E36" s="6">
        <f>+E37+E52</f>
        <v>7200409936.6799994</v>
      </c>
      <c r="F36" s="16">
        <f t="shared" si="0"/>
        <v>0.94659932859171081</v>
      </c>
      <c r="G36" s="6">
        <f t="shared" ref="G36:H36" si="15">+G37+G52</f>
        <v>6755491936.6799994</v>
      </c>
      <c r="H36" s="30">
        <f t="shared" si="15"/>
        <v>444918000</v>
      </c>
    </row>
    <row r="37" spans="1:8" s="2" customFormat="1" ht="17.649999999999999" customHeight="1" x14ac:dyDescent="0.2">
      <c r="A37" s="29" t="s">
        <v>64</v>
      </c>
      <c r="B37" s="5" t="s">
        <v>65</v>
      </c>
      <c r="C37" s="5"/>
      <c r="D37" s="6">
        <v>942654064</v>
      </c>
      <c r="E37" s="6">
        <f>+E38</f>
        <v>858428459.27999997</v>
      </c>
      <c r="F37" s="16">
        <f t="shared" ref="F37:F68" si="16">+E37/D37</f>
        <v>0.91065056849953807</v>
      </c>
      <c r="G37" s="6">
        <f t="shared" ref="G37:H37" si="17">+G38</f>
        <v>858428459.27999997</v>
      </c>
      <c r="H37" s="30">
        <f t="shared" si="17"/>
        <v>0</v>
      </c>
    </row>
    <row r="38" spans="1:8" s="2" customFormat="1" ht="17.649999999999999" customHeight="1" x14ac:dyDescent="0.2">
      <c r="A38" s="29" t="s">
        <v>66</v>
      </c>
      <c r="B38" s="5" t="s">
        <v>67</v>
      </c>
      <c r="C38" s="5"/>
      <c r="D38" s="6">
        <v>942654064</v>
      </c>
      <c r="E38" s="6">
        <f>+E39+E45</f>
        <v>858428459.27999997</v>
      </c>
      <c r="F38" s="16">
        <f t="shared" si="16"/>
        <v>0.91065056849953807</v>
      </c>
      <c r="G38" s="6">
        <f t="shared" ref="G38:H38" si="18">+G39+G45</f>
        <v>858428459.27999997</v>
      </c>
      <c r="H38" s="30">
        <f t="shared" si="18"/>
        <v>0</v>
      </c>
    </row>
    <row r="39" spans="1:8" s="2" customFormat="1" ht="17.649999999999999" customHeight="1" x14ac:dyDescent="0.2">
      <c r="A39" s="29" t="s">
        <v>68</v>
      </c>
      <c r="B39" s="5" t="s">
        <v>69</v>
      </c>
      <c r="C39" s="5"/>
      <c r="D39" s="6">
        <v>205017256</v>
      </c>
      <c r="E39" s="6">
        <f>+E40+E43</f>
        <v>187178964</v>
      </c>
      <c r="F39" s="16">
        <f t="shared" si="16"/>
        <v>0.91299126547669729</v>
      </c>
      <c r="G39" s="6">
        <f t="shared" ref="G39:H39" si="19">+G40+G43</f>
        <v>187178964</v>
      </c>
      <c r="H39" s="30">
        <f t="shared" si="19"/>
        <v>0</v>
      </c>
    </row>
    <row r="40" spans="1:8" s="2" customFormat="1" ht="17.649999999999999" customHeight="1" x14ac:dyDescent="0.2">
      <c r="A40" s="29" t="s">
        <v>70</v>
      </c>
      <c r="B40" s="5" t="s">
        <v>71</v>
      </c>
      <c r="C40" s="5"/>
      <c r="D40" s="6">
        <v>195017256</v>
      </c>
      <c r="E40" s="6">
        <f>+E41+E42</f>
        <v>178078964</v>
      </c>
      <c r="F40" s="16">
        <f t="shared" si="16"/>
        <v>0.91314465013290924</v>
      </c>
      <c r="G40" s="6">
        <f t="shared" ref="G40:H40" si="20">+G41+G42</f>
        <v>178078964</v>
      </c>
      <c r="H40" s="30">
        <f t="shared" si="20"/>
        <v>0</v>
      </c>
    </row>
    <row r="41" spans="1:8" s="2" customFormat="1" ht="17.649999999999999" customHeight="1" x14ac:dyDescent="0.2">
      <c r="A41" s="31" t="s">
        <v>72</v>
      </c>
      <c r="B41" s="7" t="s">
        <v>73</v>
      </c>
      <c r="C41" s="7" t="s">
        <v>17</v>
      </c>
      <c r="D41" s="8">
        <v>188203249</v>
      </c>
      <c r="E41" s="8">
        <v>171264957</v>
      </c>
      <c r="F41" s="9">
        <f t="shared" si="16"/>
        <v>0.91000000217849586</v>
      </c>
      <c r="G41" s="8">
        <v>171264957</v>
      </c>
      <c r="H41" s="32">
        <f>+E41-G41</f>
        <v>0</v>
      </c>
    </row>
    <row r="42" spans="1:8" s="2" customFormat="1" ht="17.649999999999999" customHeight="1" x14ac:dyDescent="0.2">
      <c r="A42" s="31" t="s">
        <v>72</v>
      </c>
      <c r="B42" s="7" t="s">
        <v>73</v>
      </c>
      <c r="C42" s="7" t="s">
        <v>40</v>
      </c>
      <c r="D42" s="8">
        <v>6814007</v>
      </c>
      <c r="E42" s="8">
        <v>6814007</v>
      </c>
      <c r="F42" s="9">
        <f t="shared" si="16"/>
        <v>1</v>
      </c>
      <c r="G42" s="8">
        <v>6814007</v>
      </c>
      <c r="H42" s="32">
        <f>+E42-G42</f>
        <v>0</v>
      </c>
    </row>
    <row r="43" spans="1:8" s="2" customFormat="1" ht="17.649999999999999" customHeight="1" x14ac:dyDescent="0.2">
      <c r="A43" s="29" t="s">
        <v>74</v>
      </c>
      <c r="B43" s="5" t="s">
        <v>75</v>
      </c>
      <c r="C43" s="5"/>
      <c r="D43" s="6">
        <v>10000000</v>
      </c>
      <c r="E43" s="6">
        <f>+E44</f>
        <v>9100000</v>
      </c>
      <c r="F43" s="16">
        <f t="shared" si="16"/>
        <v>0.91</v>
      </c>
      <c r="G43" s="6">
        <f t="shared" ref="G43:H43" si="21">+G44</f>
        <v>9100000</v>
      </c>
      <c r="H43" s="30">
        <f t="shared" si="21"/>
        <v>0</v>
      </c>
    </row>
    <row r="44" spans="1:8" s="2" customFormat="1" ht="28.35" customHeight="1" x14ac:dyDescent="0.2">
      <c r="A44" s="31" t="s">
        <v>76</v>
      </c>
      <c r="B44" s="7" t="s">
        <v>77</v>
      </c>
      <c r="C44" s="7" t="s">
        <v>17</v>
      </c>
      <c r="D44" s="8">
        <v>10000000</v>
      </c>
      <c r="E44" s="8">
        <v>9100000</v>
      </c>
      <c r="F44" s="9">
        <f t="shared" si="16"/>
        <v>0.91</v>
      </c>
      <c r="G44" s="8">
        <v>9100000</v>
      </c>
      <c r="H44" s="32">
        <f>+E44-G44</f>
        <v>0</v>
      </c>
    </row>
    <row r="45" spans="1:8" s="2" customFormat="1" ht="17.649999999999999" customHeight="1" x14ac:dyDescent="0.2">
      <c r="A45" s="29" t="s">
        <v>78</v>
      </c>
      <c r="B45" s="5" t="s">
        <v>79</v>
      </c>
      <c r="C45" s="5"/>
      <c r="D45" s="6">
        <v>737636808</v>
      </c>
      <c r="E45" s="6">
        <f>+E46</f>
        <v>671249495.27999997</v>
      </c>
      <c r="F45" s="16">
        <f t="shared" si="16"/>
        <v>0.90999999999999992</v>
      </c>
      <c r="G45" s="6">
        <f t="shared" ref="G45:H47" si="22">+G46</f>
        <v>671249495.27999997</v>
      </c>
      <c r="H45" s="30">
        <f t="shared" si="22"/>
        <v>0</v>
      </c>
    </row>
    <row r="46" spans="1:8" s="2" customFormat="1" ht="17.649999999999999" customHeight="1" x14ac:dyDescent="0.2">
      <c r="A46" s="29" t="s">
        <v>80</v>
      </c>
      <c r="B46" s="5" t="s">
        <v>81</v>
      </c>
      <c r="C46" s="5"/>
      <c r="D46" s="6">
        <v>737636808</v>
      </c>
      <c r="E46" s="6">
        <f>+E47</f>
        <v>671249495.27999997</v>
      </c>
      <c r="F46" s="16">
        <f t="shared" si="16"/>
        <v>0.90999999999999992</v>
      </c>
      <c r="G46" s="6">
        <f t="shared" si="22"/>
        <v>671249495.27999997</v>
      </c>
      <c r="H46" s="30">
        <f t="shared" si="22"/>
        <v>0</v>
      </c>
    </row>
    <row r="47" spans="1:8" s="2" customFormat="1" ht="17.649999999999999" customHeight="1" x14ac:dyDescent="0.2">
      <c r="A47" s="29" t="s">
        <v>82</v>
      </c>
      <c r="B47" s="5" t="s">
        <v>83</v>
      </c>
      <c r="C47" s="5"/>
      <c r="D47" s="6">
        <v>737636808</v>
      </c>
      <c r="E47" s="6">
        <f>+E48</f>
        <v>671249495.27999997</v>
      </c>
      <c r="F47" s="16">
        <f t="shared" si="16"/>
        <v>0.90999999999999992</v>
      </c>
      <c r="G47" s="6">
        <f t="shared" si="22"/>
        <v>671249495.27999997</v>
      </c>
      <c r="H47" s="30">
        <f t="shared" si="22"/>
        <v>0</v>
      </c>
    </row>
    <row r="48" spans="1:8" s="2" customFormat="1" ht="17.649999999999999" customHeight="1" x14ac:dyDescent="0.2">
      <c r="A48" s="29" t="s">
        <v>84</v>
      </c>
      <c r="B48" s="5" t="s">
        <v>85</v>
      </c>
      <c r="C48" s="5"/>
      <c r="D48" s="6">
        <v>737636808</v>
      </c>
      <c r="E48" s="6">
        <f>+E49+E50+E51</f>
        <v>671249495.27999997</v>
      </c>
      <c r="F48" s="16">
        <f t="shared" si="16"/>
        <v>0.90999999999999992</v>
      </c>
      <c r="G48" s="6">
        <f t="shared" ref="G48:H48" si="23">+G49+G50+G51</f>
        <v>671249495.27999997</v>
      </c>
      <c r="H48" s="30">
        <f t="shared" si="23"/>
        <v>0</v>
      </c>
    </row>
    <row r="49" spans="1:8" s="2" customFormat="1" ht="17.649999999999999" customHeight="1" x14ac:dyDescent="0.2">
      <c r="A49" s="31" t="s">
        <v>86</v>
      </c>
      <c r="B49" s="7" t="s">
        <v>87</v>
      </c>
      <c r="C49" s="7" t="s">
        <v>17</v>
      </c>
      <c r="D49" s="8">
        <v>737636808</v>
      </c>
      <c r="E49" s="8">
        <v>671249495.27999997</v>
      </c>
      <c r="F49" s="9">
        <f t="shared" si="16"/>
        <v>0.90999999999999992</v>
      </c>
      <c r="G49" s="8">
        <f>+E49</f>
        <v>671249495.27999997</v>
      </c>
      <c r="H49" s="32">
        <f t="shared" ref="H49:H51" si="24">+E49-G49</f>
        <v>0</v>
      </c>
    </row>
    <row r="50" spans="1:8" s="2" customFormat="1" ht="17.649999999999999" customHeight="1" x14ac:dyDescent="0.2">
      <c r="A50" s="31" t="s">
        <v>86</v>
      </c>
      <c r="B50" s="7" t="s">
        <v>87</v>
      </c>
      <c r="C50" s="7" t="s">
        <v>40</v>
      </c>
      <c r="D50" s="8">
        <v>0</v>
      </c>
      <c r="E50" s="8">
        <v>0</v>
      </c>
      <c r="F50" s="9" t="e">
        <f t="shared" si="16"/>
        <v>#DIV/0!</v>
      </c>
      <c r="G50" s="8">
        <v>0</v>
      </c>
      <c r="H50" s="32">
        <f t="shared" si="24"/>
        <v>0</v>
      </c>
    </row>
    <row r="51" spans="1:8" s="2" customFormat="1" ht="17.649999999999999" customHeight="1" x14ac:dyDescent="0.2">
      <c r="A51" s="31" t="s">
        <v>88</v>
      </c>
      <c r="B51" s="7" t="s">
        <v>89</v>
      </c>
      <c r="C51" s="7" t="s">
        <v>40</v>
      </c>
      <c r="D51" s="8">
        <v>0</v>
      </c>
      <c r="E51" s="8">
        <v>0</v>
      </c>
      <c r="F51" s="9" t="e">
        <f t="shared" si="16"/>
        <v>#DIV/0!</v>
      </c>
      <c r="G51" s="8">
        <v>0</v>
      </c>
      <c r="H51" s="32">
        <f t="shared" si="24"/>
        <v>0</v>
      </c>
    </row>
    <row r="52" spans="1:8" s="2" customFormat="1" ht="17.649999999999999" customHeight="1" x14ac:dyDescent="0.2">
      <c r="A52" s="29" t="s">
        <v>90</v>
      </c>
      <c r="B52" s="5" t="s">
        <v>91</v>
      </c>
      <c r="C52" s="5"/>
      <c r="D52" s="6">
        <v>6663953842</v>
      </c>
      <c r="E52" s="6">
        <f>+E53+E57</f>
        <v>6341981477.3999996</v>
      </c>
      <c r="F52" s="16">
        <f t="shared" si="16"/>
        <v>0.95168448458169852</v>
      </c>
      <c r="G52" s="6">
        <f t="shared" ref="G52:H52" si="25">+G53+G57</f>
        <v>5897063477.3999996</v>
      </c>
      <c r="H52" s="30">
        <f t="shared" si="25"/>
        <v>444918000</v>
      </c>
    </row>
    <row r="53" spans="1:8" s="2" customFormat="1" ht="17.649999999999999" customHeight="1" x14ac:dyDescent="0.2">
      <c r="A53" s="29" t="s">
        <v>92</v>
      </c>
      <c r="B53" s="5" t="s">
        <v>93</v>
      </c>
      <c r="C53" s="5"/>
      <c r="D53" s="6">
        <v>59133443</v>
      </c>
      <c r="E53" s="6">
        <f>SUM(E54:E56)</f>
        <v>53496343</v>
      </c>
      <c r="F53" s="16">
        <f t="shared" si="16"/>
        <v>0.90467154094173075</v>
      </c>
      <c r="G53" s="6">
        <f t="shared" ref="G53:H53" si="26">SUM(G54:G56)</f>
        <v>53496343</v>
      </c>
      <c r="H53" s="30">
        <f t="shared" si="26"/>
        <v>0</v>
      </c>
    </row>
    <row r="54" spans="1:8" s="2" customFormat="1" ht="19.7" customHeight="1" x14ac:dyDescent="0.2">
      <c r="A54" s="31" t="s">
        <v>94</v>
      </c>
      <c r="B54" s="7" t="s">
        <v>95</v>
      </c>
      <c r="C54" s="7" t="s">
        <v>17</v>
      </c>
      <c r="D54" s="8">
        <v>56371000</v>
      </c>
      <c r="E54" s="8">
        <v>50733900</v>
      </c>
      <c r="F54" s="9">
        <f t="shared" si="16"/>
        <v>0.9</v>
      </c>
      <c r="G54" s="8">
        <v>50733900</v>
      </c>
      <c r="H54" s="32">
        <f t="shared" ref="H54:H56" si="27">+E54-G54</f>
        <v>0</v>
      </c>
    </row>
    <row r="55" spans="1:8" s="2" customFormat="1" ht="19.7" customHeight="1" x14ac:dyDescent="0.2">
      <c r="A55" s="31" t="s">
        <v>94</v>
      </c>
      <c r="B55" s="7" t="s">
        <v>95</v>
      </c>
      <c r="C55" s="7" t="s">
        <v>40</v>
      </c>
      <c r="D55" s="8">
        <v>2762443</v>
      </c>
      <c r="E55" s="8">
        <v>2762443</v>
      </c>
      <c r="F55" s="9">
        <f t="shared" si="16"/>
        <v>1</v>
      </c>
      <c r="G55" s="8">
        <v>2762443</v>
      </c>
      <c r="H55" s="32">
        <f t="shared" si="27"/>
        <v>0</v>
      </c>
    </row>
    <row r="56" spans="1:8" s="2" customFormat="1" ht="17.649999999999999" customHeight="1" x14ac:dyDescent="0.2">
      <c r="A56" s="31" t="s">
        <v>96</v>
      </c>
      <c r="B56" s="7" t="s">
        <v>97</v>
      </c>
      <c r="C56" s="7" t="s">
        <v>17</v>
      </c>
      <c r="D56" s="8">
        <v>0</v>
      </c>
      <c r="E56" s="8">
        <v>0</v>
      </c>
      <c r="F56" s="9">
        <v>0</v>
      </c>
      <c r="G56" s="8">
        <v>0</v>
      </c>
      <c r="H56" s="32">
        <f t="shared" si="27"/>
        <v>0</v>
      </c>
    </row>
    <row r="57" spans="1:8" s="2" customFormat="1" ht="17.649999999999999" customHeight="1" x14ac:dyDescent="0.2">
      <c r="A57" s="29" t="s">
        <v>98</v>
      </c>
      <c r="B57" s="5" t="s">
        <v>99</v>
      </c>
      <c r="C57" s="5"/>
      <c r="D57" s="6">
        <v>6604820399</v>
      </c>
      <c r="E57" s="6">
        <f>SUM(E58:E69)</f>
        <v>6288485134.3999996</v>
      </c>
      <c r="F57" s="16">
        <f t="shared" ref="F57:F88" si="28">+E57/D57</f>
        <v>0.95210539492521329</v>
      </c>
      <c r="G57" s="6">
        <f t="shared" ref="G57:H57" si="29">SUM(G58:G69)</f>
        <v>5843567134.3999996</v>
      </c>
      <c r="H57" s="30">
        <f t="shared" si="29"/>
        <v>444918000</v>
      </c>
    </row>
    <row r="58" spans="1:8" s="2" customFormat="1" ht="17.649999999999999" customHeight="1" x14ac:dyDescent="0.2">
      <c r="A58" s="31" t="s">
        <v>100</v>
      </c>
      <c r="B58" s="7" t="s">
        <v>101</v>
      </c>
      <c r="C58" s="7" t="s">
        <v>17</v>
      </c>
      <c r="D58" s="8">
        <v>76000000</v>
      </c>
      <c r="E58" s="8">
        <v>71129956</v>
      </c>
      <c r="F58" s="9">
        <f t="shared" si="28"/>
        <v>0.9359204736842105</v>
      </c>
      <c r="G58" s="8">
        <v>71129956</v>
      </c>
      <c r="H58" s="32">
        <f t="shared" ref="H58:H69" si="30">+E58-G58</f>
        <v>0</v>
      </c>
    </row>
    <row r="59" spans="1:8" s="2" customFormat="1" ht="17.649999999999999" customHeight="1" x14ac:dyDescent="0.2">
      <c r="A59" s="31" t="s">
        <v>100</v>
      </c>
      <c r="B59" s="7" t="s">
        <v>101</v>
      </c>
      <c r="C59" s="7" t="s">
        <v>40</v>
      </c>
      <c r="D59" s="8">
        <v>13919100</v>
      </c>
      <c r="E59" s="8">
        <v>13916000</v>
      </c>
      <c r="F59" s="9">
        <f t="shared" si="28"/>
        <v>0.99977728445086245</v>
      </c>
      <c r="G59" s="8">
        <v>13916000</v>
      </c>
      <c r="H59" s="32">
        <f t="shared" si="30"/>
        <v>0</v>
      </c>
    </row>
    <row r="60" spans="1:8" s="2" customFormat="1" ht="28.35" customHeight="1" x14ac:dyDescent="0.2">
      <c r="A60" s="31" t="s">
        <v>102</v>
      </c>
      <c r="B60" s="7" t="s">
        <v>103</v>
      </c>
      <c r="C60" s="7" t="s">
        <v>17</v>
      </c>
      <c r="D60" s="8">
        <v>218209956</v>
      </c>
      <c r="E60" s="8">
        <v>196388960.40000001</v>
      </c>
      <c r="F60" s="9">
        <f t="shared" si="28"/>
        <v>0.9</v>
      </c>
      <c r="G60" s="8">
        <v>196388960.40000001</v>
      </c>
      <c r="H60" s="32">
        <f t="shared" si="30"/>
        <v>0</v>
      </c>
    </row>
    <row r="61" spans="1:8" s="2" customFormat="1" ht="28.35" customHeight="1" x14ac:dyDescent="0.2">
      <c r="A61" s="31" t="s">
        <v>102</v>
      </c>
      <c r="B61" s="7" t="s">
        <v>103</v>
      </c>
      <c r="C61" s="7" t="s">
        <v>40</v>
      </c>
      <c r="D61" s="8">
        <v>11499250</v>
      </c>
      <c r="E61" s="8">
        <v>11432583</v>
      </c>
      <c r="F61" s="9">
        <f t="shared" si="28"/>
        <v>0.99420249146683481</v>
      </c>
      <c r="G61" s="8">
        <v>11432583</v>
      </c>
      <c r="H61" s="32">
        <f t="shared" si="30"/>
        <v>0</v>
      </c>
    </row>
    <row r="62" spans="1:8" s="2" customFormat="1" ht="19.7" customHeight="1" x14ac:dyDescent="0.2">
      <c r="A62" s="31" t="s">
        <v>104</v>
      </c>
      <c r="B62" s="7" t="s">
        <v>105</v>
      </c>
      <c r="C62" s="7" t="s">
        <v>17</v>
      </c>
      <c r="D62" s="8">
        <v>261791263</v>
      </c>
      <c r="E62" s="8">
        <v>252702527</v>
      </c>
      <c r="F62" s="9">
        <f t="shared" si="28"/>
        <v>0.96528250830127971</v>
      </c>
      <c r="G62" s="8">
        <v>223728527</v>
      </c>
      <c r="H62" s="32">
        <f t="shared" si="30"/>
        <v>28974000</v>
      </c>
    </row>
    <row r="63" spans="1:8" s="2" customFormat="1" ht="19.7" customHeight="1" x14ac:dyDescent="0.2">
      <c r="A63" s="31" t="s">
        <v>104</v>
      </c>
      <c r="B63" s="7" t="s">
        <v>105</v>
      </c>
      <c r="C63" s="7" t="s">
        <v>40</v>
      </c>
      <c r="D63" s="8">
        <v>8232603</v>
      </c>
      <c r="E63" s="8">
        <v>650000</v>
      </c>
      <c r="F63" s="9">
        <f t="shared" si="28"/>
        <v>7.8954372025469954E-2</v>
      </c>
      <c r="G63" s="8">
        <v>650000</v>
      </c>
      <c r="H63" s="32">
        <f t="shared" si="30"/>
        <v>0</v>
      </c>
    </row>
    <row r="64" spans="1:8" s="2" customFormat="1" ht="17.649999999999999" customHeight="1" x14ac:dyDescent="0.2">
      <c r="A64" s="31" t="s">
        <v>106</v>
      </c>
      <c r="B64" s="7" t="s">
        <v>107</v>
      </c>
      <c r="C64" s="7" t="s">
        <v>17</v>
      </c>
      <c r="D64" s="8">
        <v>5464182525</v>
      </c>
      <c r="E64" s="8">
        <v>5218978995</v>
      </c>
      <c r="F64" s="9">
        <f t="shared" si="28"/>
        <v>0.9551253039447104</v>
      </c>
      <c r="G64" s="8">
        <v>4806034995</v>
      </c>
      <c r="H64" s="32">
        <f t="shared" si="30"/>
        <v>412944000</v>
      </c>
    </row>
    <row r="65" spans="1:8" s="2" customFormat="1" ht="17.649999999999999" customHeight="1" x14ac:dyDescent="0.2">
      <c r="A65" s="31" t="s">
        <v>106</v>
      </c>
      <c r="B65" s="7" t="s">
        <v>107</v>
      </c>
      <c r="C65" s="7" t="s">
        <v>40</v>
      </c>
      <c r="D65" s="8">
        <v>483870020</v>
      </c>
      <c r="E65" s="8">
        <v>482332865</v>
      </c>
      <c r="F65" s="9">
        <f t="shared" si="28"/>
        <v>0.99682320677772096</v>
      </c>
      <c r="G65" s="8">
        <v>482332865</v>
      </c>
      <c r="H65" s="32">
        <f t="shared" si="30"/>
        <v>0</v>
      </c>
    </row>
    <row r="66" spans="1:8" s="2" customFormat="1" ht="17.649999999999999" customHeight="1" x14ac:dyDescent="0.2">
      <c r="A66" s="31" t="s">
        <v>108</v>
      </c>
      <c r="B66" s="7" t="s">
        <v>109</v>
      </c>
      <c r="C66" s="7" t="s">
        <v>17</v>
      </c>
      <c r="D66" s="8">
        <v>22736000</v>
      </c>
      <c r="E66" s="8">
        <v>16209423</v>
      </c>
      <c r="F66" s="9">
        <f t="shared" si="28"/>
        <v>0.71294084271639691</v>
      </c>
      <c r="G66" s="8">
        <v>15209423</v>
      </c>
      <c r="H66" s="32">
        <f t="shared" si="30"/>
        <v>1000000</v>
      </c>
    </row>
    <row r="67" spans="1:8" s="2" customFormat="1" ht="17.649999999999999" customHeight="1" x14ac:dyDescent="0.2">
      <c r="A67" s="31" t="s">
        <v>108</v>
      </c>
      <c r="B67" s="7" t="s">
        <v>109</v>
      </c>
      <c r="C67" s="7" t="s">
        <v>40</v>
      </c>
      <c r="D67" s="8">
        <v>396000</v>
      </c>
      <c r="E67" s="8">
        <v>138000</v>
      </c>
      <c r="F67" s="9">
        <f t="shared" si="28"/>
        <v>0.34848484848484851</v>
      </c>
      <c r="G67" s="8">
        <v>138000</v>
      </c>
      <c r="H67" s="32">
        <f t="shared" si="30"/>
        <v>0</v>
      </c>
    </row>
    <row r="68" spans="1:8" s="2" customFormat="1" ht="17.649999999999999" customHeight="1" x14ac:dyDescent="0.2">
      <c r="A68" s="31" t="s">
        <v>110</v>
      </c>
      <c r="B68" s="7" t="s">
        <v>111</v>
      </c>
      <c r="C68" s="7" t="s">
        <v>17</v>
      </c>
      <c r="D68" s="8">
        <v>41982000</v>
      </c>
      <c r="E68" s="8">
        <v>24605825</v>
      </c>
      <c r="F68" s="9">
        <f t="shared" si="28"/>
        <v>0.58610416368920015</v>
      </c>
      <c r="G68" s="8">
        <v>22605825</v>
      </c>
      <c r="H68" s="32">
        <f t="shared" si="30"/>
        <v>2000000</v>
      </c>
    </row>
    <row r="69" spans="1:8" s="2" customFormat="1" ht="17.649999999999999" customHeight="1" x14ac:dyDescent="0.2">
      <c r="A69" s="31" t="s">
        <v>110</v>
      </c>
      <c r="B69" s="7" t="s">
        <v>111</v>
      </c>
      <c r="C69" s="7" t="s">
        <v>40</v>
      </c>
      <c r="D69" s="8">
        <v>2001682</v>
      </c>
      <c r="E69" s="8">
        <v>0</v>
      </c>
      <c r="F69" s="9">
        <f t="shared" si="28"/>
        <v>0</v>
      </c>
      <c r="G69" s="8">
        <v>0</v>
      </c>
      <c r="H69" s="32">
        <f t="shared" si="30"/>
        <v>0</v>
      </c>
    </row>
    <row r="70" spans="1:8" s="2" customFormat="1" ht="17.649999999999999" customHeight="1" x14ac:dyDescent="0.2">
      <c r="A70" s="29" t="s">
        <v>112</v>
      </c>
      <c r="B70" s="5" t="s">
        <v>113</v>
      </c>
      <c r="C70" s="5"/>
      <c r="D70" s="6">
        <v>642459000</v>
      </c>
      <c r="E70" s="6">
        <f>+E71</f>
        <v>0</v>
      </c>
      <c r="F70" s="16">
        <f t="shared" si="28"/>
        <v>0</v>
      </c>
      <c r="G70" s="6">
        <f t="shared" ref="G70:H72" si="31">+G71</f>
        <v>0</v>
      </c>
      <c r="H70" s="30">
        <f t="shared" si="31"/>
        <v>0</v>
      </c>
    </row>
    <row r="71" spans="1:8" s="2" customFormat="1" ht="17.649999999999999" customHeight="1" x14ac:dyDescent="0.2">
      <c r="A71" s="29" t="s">
        <v>114</v>
      </c>
      <c r="B71" s="5" t="s">
        <v>115</v>
      </c>
      <c r="C71" s="5"/>
      <c r="D71" s="6">
        <v>642459000</v>
      </c>
      <c r="E71" s="6">
        <f>+E72</f>
        <v>0</v>
      </c>
      <c r="F71" s="16">
        <f t="shared" si="28"/>
        <v>0</v>
      </c>
      <c r="G71" s="6">
        <f t="shared" si="31"/>
        <v>0</v>
      </c>
      <c r="H71" s="30">
        <f t="shared" si="31"/>
        <v>0</v>
      </c>
    </row>
    <row r="72" spans="1:8" s="2" customFormat="1" ht="17.649999999999999" customHeight="1" x14ac:dyDescent="0.2">
      <c r="A72" s="29" t="s">
        <v>116</v>
      </c>
      <c r="B72" s="5" t="s">
        <v>117</v>
      </c>
      <c r="C72" s="5"/>
      <c r="D72" s="6">
        <v>642459000</v>
      </c>
      <c r="E72" s="6">
        <f>+E73</f>
        <v>0</v>
      </c>
      <c r="F72" s="16">
        <f t="shared" si="28"/>
        <v>0</v>
      </c>
      <c r="G72" s="6">
        <f t="shared" si="31"/>
        <v>0</v>
      </c>
      <c r="H72" s="30">
        <f t="shared" si="31"/>
        <v>0</v>
      </c>
    </row>
    <row r="73" spans="1:8" s="2" customFormat="1" ht="17.649999999999999" customHeight="1" x14ac:dyDescent="0.2">
      <c r="A73" s="31" t="s">
        <v>118</v>
      </c>
      <c r="B73" s="7" t="s">
        <v>119</v>
      </c>
      <c r="C73" s="7" t="s">
        <v>17</v>
      </c>
      <c r="D73" s="8">
        <v>642459000</v>
      </c>
      <c r="E73" s="8">
        <v>0</v>
      </c>
      <c r="F73" s="9">
        <f t="shared" si="28"/>
        <v>0</v>
      </c>
      <c r="G73" s="8">
        <v>0</v>
      </c>
      <c r="H73" s="32">
        <f>+E73-G73</f>
        <v>0</v>
      </c>
    </row>
    <row r="74" spans="1:8" s="2" customFormat="1" ht="17.649999999999999" customHeight="1" x14ac:dyDescent="0.2">
      <c r="A74" s="29" t="s">
        <v>120</v>
      </c>
      <c r="B74" s="5" t="s">
        <v>121</v>
      </c>
      <c r="C74" s="5"/>
      <c r="D74" s="6">
        <v>568453000</v>
      </c>
      <c r="E74" s="6">
        <f>+E75</f>
        <v>541081100</v>
      </c>
      <c r="F74" s="16">
        <f t="shared" si="28"/>
        <v>0.95184843777761752</v>
      </c>
      <c r="G74" s="6">
        <f t="shared" ref="G74:H74" si="32">+G75</f>
        <v>541081100</v>
      </c>
      <c r="H74" s="30">
        <f t="shared" si="32"/>
        <v>0</v>
      </c>
    </row>
    <row r="75" spans="1:8" s="2" customFormat="1" ht="17.649999999999999" customHeight="1" x14ac:dyDescent="0.2">
      <c r="A75" s="29" t="s">
        <v>122</v>
      </c>
      <c r="B75" s="5" t="s">
        <v>123</v>
      </c>
      <c r="C75" s="5"/>
      <c r="D75" s="6">
        <v>568453000</v>
      </c>
      <c r="E75" s="6">
        <f>SUM(E76:E81)</f>
        <v>541081100</v>
      </c>
      <c r="F75" s="16">
        <f t="shared" si="28"/>
        <v>0.95184843777761752</v>
      </c>
      <c r="G75" s="6">
        <f t="shared" ref="G75:H75" si="33">SUM(G76:G81)</f>
        <v>541081100</v>
      </c>
      <c r="H75" s="30">
        <f t="shared" si="33"/>
        <v>0</v>
      </c>
    </row>
    <row r="76" spans="1:8" s="2" customFormat="1" ht="17.649999999999999" customHeight="1" x14ac:dyDescent="0.2">
      <c r="A76" s="31" t="s">
        <v>124</v>
      </c>
      <c r="B76" s="7" t="s">
        <v>125</v>
      </c>
      <c r="C76" s="7" t="s">
        <v>17</v>
      </c>
      <c r="D76" s="8">
        <v>310000000</v>
      </c>
      <c r="E76" s="8">
        <v>289803000</v>
      </c>
      <c r="F76" s="9">
        <f t="shared" si="28"/>
        <v>0.9348483870967742</v>
      </c>
      <c r="G76" s="8">
        <v>289803000</v>
      </c>
      <c r="H76" s="32">
        <f>+E76-G76</f>
        <v>0</v>
      </c>
    </row>
    <row r="77" spans="1:8" s="2" customFormat="1" ht="17.649999999999999" customHeight="1" x14ac:dyDescent="0.2">
      <c r="A77" s="31" t="s">
        <v>126</v>
      </c>
      <c r="B77" s="7" t="s">
        <v>127</v>
      </c>
      <c r="C77" s="7" t="s">
        <v>17</v>
      </c>
      <c r="D77" s="8">
        <v>109900000</v>
      </c>
      <c r="E77" s="8">
        <v>109900000</v>
      </c>
      <c r="F77" s="9">
        <f t="shared" si="28"/>
        <v>1</v>
      </c>
      <c r="G77" s="8">
        <v>109900000</v>
      </c>
      <c r="H77" s="32">
        <f t="shared" ref="H77:H81" si="34">+E77-G77</f>
        <v>0</v>
      </c>
    </row>
    <row r="78" spans="1:8" s="2" customFormat="1" ht="17.649999999999999" customHeight="1" x14ac:dyDescent="0.2">
      <c r="A78" s="31" t="s">
        <v>128</v>
      </c>
      <c r="B78" s="7" t="s">
        <v>129</v>
      </c>
      <c r="C78" s="7" t="s">
        <v>17</v>
      </c>
      <c r="D78" s="8">
        <v>285000</v>
      </c>
      <c r="E78" s="8">
        <v>285000</v>
      </c>
      <c r="F78" s="9">
        <f t="shared" si="28"/>
        <v>1</v>
      </c>
      <c r="G78" s="8">
        <v>285000</v>
      </c>
      <c r="H78" s="32">
        <f t="shared" si="34"/>
        <v>0</v>
      </c>
    </row>
    <row r="79" spans="1:8" s="2" customFormat="1" ht="17.649999999999999" customHeight="1" x14ac:dyDescent="0.2">
      <c r="A79" s="31" t="s">
        <v>130</v>
      </c>
      <c r="B79" s="7" t="s">
        <v>131</v>
      </c>
      <c r="C79" s="7" t="s">
        <v>17</v>
      </c>
      <c r="D79" s="8">
        <v>42268000</v>
      </c>
      <c r="E79" s="8">
        <v>42268000</v>
      </c>
      <c r="F79" s="9">
        <f t="shared" si="28"/>
        <v>1</v>
      </c>
      <c r="G79" s="8">
        <v>42268000</v>
      </c>
      <c r="H79" s="32">
        <f t="shared" si="34"/>
        <v>0</v>
      </c>
    </row>
    <row r="80" spans="1:8" s="2" customFormat="1" ht="17.649999999999999" customHeight="1" x14ac:dyDescent="0.2">
      <c r="A80" s="31" t="s">
        <v>132</v>
      </c>
      <c r="B80" s="7" t="s">
        <v>133</v>
      </c>
      <c r="C80" s="7" t="s">
        <v>17</v>
      </c>
      <c r="D80" s="8">
        <v>10000000</v>
      </c>
      <c r="E80" s="8">
        <v>9967100</v>
      </c>
      <c r="F80" s="9">
        <f t="shared" si="28"/>
        <v>0.99670999999999998</v>
      </c>
      <c r="G80" s="8">
        <v>9967100</v>
      </c>
      <c r="H80" s="32">
        <f t="shared" si="34"/>
        <v>0</v>
      </c>
    </row>
    <row r="81" spans="1:8" s="2" customFormat="1" ht="17.649999999999999" customHeight="1" x14ac:dyDescent="0.2">
      <c r="A81" s="31" t="s">
        <v>134</v>
      </c>
      <c r="B81" s="7" t="s">
        <v>135</v>
      </c>
      <c r="C81" s="7" t="s">
        <v>17</v>
      </c>
      <c r="D81" s="8">
        <v>96000000</v>
      </c>
      <c r="E81" s="8">
        <v>88858000</v>
      </c>
      <c r="F81" s="9">
        <f t="shared" si="28"/>
        <v>0.92560416666666667</v>
      </c>
      <c r="G81" s="8">
        <v>88858000</v>
      </c>
      <c r="H81" s="32">
        <f t="shared" si="34"/>
        <v>0</v>
      </c>
    </row>
    <row r="82" spans="1:8" s="2" customFormat="1" ht="17.649999999999999" customHeight="1" x14ac:dyDescent="0.2">
      <c r="A82" s="29" t="s">
        <v>136</v>
      </c>
      <c r="B82" s="5" t="s">
        <v>137</v>
      </c>
      <c r="C82" s="5"/>
      <c r="D82" s="6">
        <v>12221597247</v>
      </c>
      <c r="E82" s="6">
        <f>+E83</f>
        <v>12221597247</v>
      </c>
      <c r="F82" s="16">
        <f t="shared" si="28"/>
        <v>1</v>
      </c>
      <c r="G82" s="6">
        <f t="shared" ref="G82:H86" si="35">+G83</f>
        <v>12221597247</v>
      </c>
      <c r="H82" s="30">
        <f t="shared" si="35"/>
        <v>0</v>
      </c>
    </row>
    <row r="83" spans="1:8" s="2" customFormat="1" ht="17.649999999999999" customHeight="1" x14ac:dyDescent="0.2">
      <c r="A83" s="29" t="s">
        <v>138</v>
      </c>
      <c r="B83" s="5" t="s">
        <v>139</v>
      </c>
      <c r="C83" s="5"/>
      <c r="D83" s="6">
        <v>12221597247</v>
      </c>
      <c r="E83" s="6">
        <f>+E84</f>
        <v>12221597247</v>
      </c>
      <c r="F83" s="16">
        <f t="shared" si="28"/>
        <v>1</v>
      </c>
      <c r="G83" s="6">
        <f t="shared" si="35"/>
        <v>12221597247</v>
      </c>
      <c r="H83" s="30">
        <f t="shared" si="35"/>
        <v>0</v>
      </c>
    </row>
    <row r="84" spans="1:8" s="2" customFormat="1" ht="17.649999999999999" customHeight="1" x14ac:dyDescent="0.2">
      <c r="A84" s="29" t="s">
        <v>140</v>
      </c>
      <c r="B84" s="5" t="s">
        <v>141</v>
      </c>
      <c r="C84" s="5"/>
      <c r="D84" s="6">
        <v>12221597247</v>
      </c>
      <c r="E84" s="6">
        <f>+E85</f>
        <v>12221597247</v>
      </c>
      <c r="F84" s="16">
        <f t="shared" si="28"/>
        <v>1</v>
      </c>
      <c r="G84" s="6">
        <f t="shared" si="35"/>
        <v>12221597247</v>
      </c>
      <c r="H84" s="30">
        <f t="shared" si="35"/>
        <v>0</v>
      </c>
    </row>
    <row r="85" spans="1:8" s="2" customFormat="1" ht="17.649999999999999" customHeight="1" x14ac:dyDescent="0.2">
      <c r="A85" s="29" t="s">
        <v>142</v>
      </c>
      <c r="B85" s="5" t="s">
        <v>143</v>
      </c>
      <c r="C85" s="5"/>
      <c r="D85" s="6">
        <v>12221597247</v>
      </c>
      <c r="E85" s="6">
        <f>+E86</f>
        <v>12221597247</v>
      </c>
      <c r="F85" s="16">
        <f t="shared" si="28"/>
        <v>1</v>
      </c>
      <c r="G85" s="6">
        <f t="shared" si="35"/>
        <v>12221597247</v>
      </c>
      <c r="H85" s="30">
        <f t="shared" si="35"/>
        <v>0</v>
      </c>
    </row>
    <row r="86" spans="1:8" s="2" customFormat="1" ht="28.35" customHeight="1" x14ac:dyDescent="0.2">
      <c r="A86" s="29" t="s">
        <v>144</v>
      </c>
      <c r="B86" s="5" t="s">
        <v>145</v>
      </c>
      <c r="C86" s="5"/>
      <c r="D86" s="6">
        <v>12221597247</v>
      </c>
      <c r="E86" s="6">
        <f>+E87</f>
        <v>12221597247</v>
      </c>
      <c r="F86" s="16">
        <f t="shared" si="28"/>
        <v>1</v>
      </c>
      <c r="G86" s="6">
        <f t="shared" si="35"/>
        <v>12221597247</v>
      </c>
      <c r="H86" s="30">
        <f t="shared" si="35"/>
        <v>0</v>
      </c>
    </row>
    <row r="87" spans="1:8" s="2" customFormat="1" ht="28.35" customHeight="1" x14ac:dyDescent="0.2">
      <c r="A87" s="31" t="s">
        <v>146</v>
      </c>
      <c r="B87" s="7" t="s">
        <v>147</v>
      </c>
      <c r="C87" s="7" t="s">
        <v>17</v>
      </c>
      <c r="D87" s="8">
        <v>12221597247</v>
      </c>
      <c r="E87" s="8">
        <v>12221597247</v>
      </c>
      <c r="F87" s="9">
        <f t="shared" si="28"/>
        <v>1</v>
      </c>
      <c r="G87" s="8">
        <v>12221597247</v>
      </c>
      <c r="H87" s="32">
        <f>+E87-G87</f>
        <v>0</v>
      </c>
    </row>
    <row r="88" spans="1:8" s="2" customFormat="1" ht="17.649999999999999" customHeight="1" x14ac:dyDescent="0.2">
      <c r="A88" s="29" t="s">
        <v>148</v>
      </c>
      <c r="B88" s="5" t="s">
        <v>149</v>
      </c>
      <c r="C88" s="5"/>
      <c r="D88" s="6">
        <v>42069576131</v>
      </c>
      <c r="E88" s="6">
        <f>+E89+E93</f>
        <v>38106103799.360001</v>
      </c>
      <c r="F88" s="16">
        <f t="shared" si="28"/>
        <v>0.90578768088135275</v>
      </c>
      <c r="G88" s="6">
        <f t="shared" ref="G88:H88" si="36">+G89+G93</f>
        <v>33978953799.360001</v>
      </c>
      <c r="H88" s="30">
        <f t="shared" si="36"/>
        <v>4127150000</v>
      </c>
    </row>
    <row r="89" spans="1:8" s="2" customFormat="1" ht="17.649999999999999" customHeight="1" x14ac:dyDescent="0.2">
      <c r="A89" s="29" t="s">
        <v>150</v>
      </c>
      <c r="B89" s="5" t="s">
        <v>8</v>
      </c>
      <c r="C89" s="5"/>
      <c r="D89" s="6">
        <v>1680534</v>
      </c>
      <c r="E89" s="6">
        <f>+E90</f>
        <v>1680534</v>
      </c>
      <c r="F89" s="16">
        <f t="shared" ref="F89:F120" si="37">+E89/D89</f>
        <v>1</v>
      </c>
      <c r="G89" s="6">
        <f t="shared" ref="G89:H91" si="38">+G90</f>
        <v>1680534</v>
      </c>
      <c r="H89" s="30">
        <f t="shared" si="38"/>
        <v>0</v>
      </c>
    </row>
    <row r="90" spans="1:8" s="2" customFormat="1" ht="17.649999999999999" customHeight="1" x14ac:dyDescent="0.2">
      <c r="A90" s="29" t="s">
        <v>151</v>
      </c>
      <c r="B90" s="5" t="s">
        <v>10</v>
      </c>
      <c r="C90" s="5"/>
      <c r="D90" s="6">
        <v>1680534</v>
      </c>
      <c r="E90" s="6">
        <f>+E91</f>
        <v>1680534</v>
      </c>
      <c r="F90" s="16">
        <f t="shared" si="37"/>
        <v>1</v>
      </c>
      <c r="G90" s="6">
        <f t="shared" si="38"/>
        <v>1680534</v>
      </c>
      <c r="H90" s="30">
        <f t="shared" si="38"/>
        <v>0</v>
      </c>
    </row>
    <row r="91" spans="1:8" s="2" customFormat="1" ht="17.649999999999999" customHeight="1" x14ac:dyDescent="0.2">
      <c r="A91" s="29" t="s">
        <v>152</v>
      </c>
      <c r="B91" s="5" t="s">
        <v>33</v>
      </c>
      <c r="C91" s="5"/>
      <c r="D91" s="6">
        <v>1680534</v>
      </c>
      <c r="E91" s="6">
        <f>+E92</f>
        <v>1680534</v>
      </c>
      <c r="F91" s="16">
        <f t="shared" si="37"/>
        <v>1</v>
      </c>
      <c r="G91" s="6">
        <f t="shared" si="38"/>
        <v>1680534</v>
      </c>
      <c r="H91" s="30">
        <f t="shared" si="38"/>
        <v>0</v>
      </c>
    </row>
    <row r="92" spans="1:8" s="2" customFormat="1" ht="17.649999999999999" customHeight="1" x14ac:dyDescent="0.2">
      <c r="A92" s="31" t="s">
        <v>153</v>
      </c>
      <c r="B92" s="7" t="s">
        <v>39</v>
      </c>
      <c r="C92" s="7" t="s">
        <v>40</v>
      </c>
      <c r="D92" s="8">
        <v>1680534</v>
      </c>
      <c r="E92" s="8">
        <v>1680534</v>
      </c>
      <c r="F92" s="9">
        <f t="shared" si="37"/>
        <v>1</v>
      </c>
      <c r="G92" s="8">
        <v>1680534</v>
      </c>
      <c r="H92" s="32">
        <f>+E92-G92</f>
        <v>0</v>
      </c>
    </row>
    <row r="93" spans="1:8" s="2" customFormat="1" ht="17.649999999999999" customHeight="1" x14ac:dyDescent="0.2">
      <c r="A93" s="29" t="s">
        <v>154</v>
      </c>
      <c r="B93" s="5" t="s">
        <v>155</v>
      </c>
      <c r="C93" s="5"/>
      <c r="D93" s="6">
        <v>42067895597</v>
      </c>
      <c r="E93" s="6">
        <f>+E94+E97</f>
        <v>38104423265.360001</v>
      </c>
      <c r="F93" s="16">
        <f t="shared" si="37"/>
        <v>0.90578391727484819</v>
      </c>
      <c r="G93" s="6">
        <f t="shared" ref="G93:H93" si="39">+G94+G97</f>
        <v>33977273265.360001</v>
      </c>
      <c r="H93" s="30">
        <f t="shared" si="39"/>
        <v>4127150000</v>
      </c>
    </row>
    <row r="94" spans="1:8" s="2" customFormat="1" ht="17.649999999999999" customHeight="1" x14ac:dyDescent="0.2">
      <c r="A94" s="29" t="s">
        <v>156</v>
      </c>
      <c r="B94" s="5" t="s">
        <v>93</v>
      </c>
      <c r="C94" s="5"/>
      <c r="D94" s="6">
        <v>1983131321</v>
      </c>
      <c r="E94" s="6">
        <f>+E95+E96</f>
        <v>1859046727</v>
      </c>
      <c r="F94" s="16">
        <f t="shared" si="37"/>
        <v>0.9374299660914891</v>
      </c>
      <c r="G94" s="6">
        <f t="shared" ref="G94:H94" si="40">+G95+G96</f>
        <v>1859046727</v>
      </c>
      <c r="H94" s="30">
        <f t="shared" si="40"/>
        <v>0</v>
      </c>
    </row>
    <row r="95" spans="1:8" s="2" customFormat="1" ht="17.649999999999999" customHeight="1" x14ac:dyDescent="0.2">
      <c r="A95" s="31" t="s">
        <v>157</v>
      </c>
      <c r="B95" s="7" t="s">
        <v>158</v>
      </c>
      <c r="C95" s="7" t="s">
        <v>17</v>
      </c>
      <c r="D95" s="8">
        <v>764500000</v>
      </c>
      <c r="E95" s="8">
        <v>640415406</v>
      </c>
      <c r="F95" s="9">
        <f t="shared" si="37"/>
        <v>0.83769183257030744</v>
      </c>
      <c r="G95" s="8">
        <v>640415406</v>
      </c>
      <c r="H95" s="32">
        <f>+E95-G95</f>
        <v>0</v>
      </c>
    </row>
    <row r="96" spans="1:8" s="2" customFormat="1" ht="17.649999999999999" customHeight="1" x14ac:dyDescent="0.2">
      <c r="A96" s="31" t="s">
        <v>157</v>
      </c>
      <c r="B96" s="7" t="s">
        <v>158</v>
      </c>
      <c r="C96" s="7" t="s">
        <v>40</v>
      </c>
      <c r="D96" s="8">
        <v>1218631321</v>
      </c>
      <c r="E96" s="8">
        <v>1218631321</v>
      </c>
      <c r="F96" s="9">
        <f t="shared" si="37"/>
        <v>1</v>
      </c>
      <c r="G96" s="8">
        <v>1218631321</v>
      </c>
      <c r="H96" s="32">
        <f>+E96-G96</f>
        <v>0</v>
      </c>
    </row>
    <row r="97" spans="1:8" s="2" customFormat="1" ht="17.649999999999999" customHeight="1" x14ac:dyDescent="0.2">
      <c r="A97" s="29" t="s">
        <v>159</v>
      </c>
      <c r="B97" s="5" t="s">
        <v>99</v>
      </c>
      <c r="C97" s="5"/>
      <c r="D97" s="6">
        <v>40084764276</v>
      </c>
      <c r="E97" s="6">
        <f>SUM(E98:E105)</f>
        <v>36245376538.360001</v>
      </c>
      <c r="F97" s="16">
        <f t="shared" si="37"/>
        <v>0.90421827826641954</v>
      </c>
      <c r="G97" s="6">
        <f>SUM(G98:G105)</f>
        <v>32118226538.360001</v>
      </c>
      <c r="H97" s="30">
        <f>SUM(H98:H105)</f>
        <v>4127150000</v>
      </c>
    </row>
    <row r="98" spans="1:8" s="2" customFormat="1" ht="28.35" customHeight="1" x14ac:dyDescent="0.2">
      <c r="A98" s="31" t="s">
        <v>160</v>
      </c>
      <c r="B98" s="7" t="s">
        <v>103</v>
      </c>
      <c r="C98" s="7" t="s">
        <v>17</v>
      </c>
      <c r="D98" s="8">
        <v>89200000</v>
      </c>
      <c r="E98" s="8">
        <v>43223480</v>
      </c>
      <c r="F98" s="9">
        <f t="shared" si="37"/>
        <v>0.48456816143497755</v>
      </c>
      <c r="G98" s="8">
        <v>40723480</v>
      </c>
      <c r="H98" s="32">
        <f>+E98-G98</f>
        <v>2500000</v>
      </c>
    </row>
    <row r="99" spans="1:8" s="2" customFormat="1" ht="28.35" customHeight="1" x14ac:dyDescent="0.2">
      <c r="A99" s="31" t="s">
        <v>160</v>
      </c>
      <c r="B99" s="7" t="s">
        <v>103</v>
      </c>
      <c r="C99" s="7" t="s">
        <v>40</v>
      </c>
      <c r="D99" s="8">
        <v>6448600</v>
      </c>
      <c r="E99" s="8">
        <v>6448600</v>
      </c>
      <c r="F99" s="9">
        <f t="shared" si="37"/>
        <v>1</v>
      </c>
      <c r="G99" s="8">
        <v>6448600</v>
      </c>
      <c r="H99" s="32">
        <f t="shared" ref="H99:H105" si="41">+E99-G99</f>
        <v>0</v>
      </c>
    </row>
    <row r="100" spans="1:8" s="2" customFormat="1" ht="19.7" customHeight="1" x14ac:dyDescent="0.2">
      <c r="A100" s="31" t="s">
        <v>161</v>
      </c>
      <c r="B100" s="7" t="s">
        <v>105</v>
      </c>
      <c r="C100" s="7" t="s">
        <v>17</v>
      </c>
      <c r="D100" s="8">
        <v>2065370304</v>
      </c>
      <c r="E100" s="8">
        <v>1767914331</v>
      </c>
      <c r="F100" s="9">
        <f t="shared" si="37"/>
        <v>0.85597935032574191</v>
      </c>
      <c r="G100" s="8">
        <v>1606420331</v>
      </c>
      <c r="H100" s="32">
        <f t="shared" si="41"/>
        <v>161494000</v>
      </c>
    </row>
    <row r="101" spans="1:8" s="2" customFormat="1" ht="19.7" customHeight="1" x14ac:dyDescent="0.2">
      <c r="A101" s="31" t="s">
        <v>161</v>
      </c>
      <c r="B101" s="7" t="s">
        <v>105</v>
      </c>
      <c r="C101" s="7" t="s">
        <v>40</v>
      </c>
      <c r="D101" s="8">
        <v>407125489</v>
      </c>
      <c r="E101" s="8">
        <v>407125089</v>
      </c>
      <c r="F101" s="9">
        <f t="shared" si="37"/>
        <v>0.99999901750194764</v>
      </c>
      <c r="G101" s="8">
        <v>407125089</v>
      </c>
      <c r="H101" s="32">
        <f t="shared" si="41"/>
        <v>0</v>
      </c>
    </row>
    <row r="102" spans="1:8" s="2" customFormat="1" ht="17.649999999999999" customHeight="1" x14ac:dyDescent="0.2">
      <c r="A102" s="31" t="s">
        <v>162</v>
      </c>
      <c r="B102" s="7" t="s">
        <v>107</v>
      </c>
      <c r="C102" s="7" t="s">
        <v>17</v>
      </c>
      <c r="D102" s="8">
        <v>15820959190</v>
      </c>
      <c r="E102" s="8">
        <f>+D102*0.86</f>
        <v>13606024903.4</v>
      </c>
      <c r="F102" s="9">
        <f t="shared" si="37"/>
        <v>0.86</v>
      </c>
      <c r="G102" s="8">
        <v>10984277903.4</v>
      </c>
      <c r="H102" s="32">
        <f t="shared" si="41"/>
        <v>2621747000</v>
      </c>
    </row>
    <row r="103" spans="1:8" s="2" customFormat="1" ht="17.649999999999999" customHeight="1" x14ac:dyDescent="0.2">
      <c r="A103" s="31" t="s">
        <v>162</v>
      </c>
      <c r="B103" s="7" t="s">
        <v>107</v>
      </c>
      <c r="C103" s="7" t="s">
        <v>40</v>
      </c>
      <c r="D103" s="8">
        <v>10288019729</v>
      </c>
      <c r="E103" s="8">
        <v>9823148664</v>
      </c>
      <c r="F103" s="9">
        <f t="shared" si="37"/>
        <v>0.95481432994440951</v>
      </c>
      <c r="G103" s="8">
        <v>9823148664</v>
      </c>
      <c r="H103" s="32">
        <f t="shared" si="41"/>
        <v>0</v>
      </c>
    </row>
    <row r="104" spans="1:8" s="2" customFormat="1" ht="17.649999999999999" customHeight="1" x14ac:dyDescent="0.2">
      <c r="A104" s="31" t="s">
        <v>163</v>
      </c>
      <c r="B104" s="7" t="s">
        <v>109</v>
      </c>
      <c r="C104" s="7" t="s">
        <v>17</v>
      </c>
      <c r="D104" s="8">
        <v>8956934856</v>
      </c>
      <c r="E104" s="8">
        <v>8150810718.96</v>
      </c>
      <c r="F104" s="9">
        <f t="shared" si="37"/>
        <v>0.91</v>
      </c>
      <c r="G104" s="8">
        <v>6939401718.96</v>
      </c>
      <c r="H104" s="32">
        <f t="shared" si="41"/>
        <v>1211409000</v>
      </c>
    </row>
    <row r="105" spans="1:8" s="2" customFormat="1" ht="17.649999999999999" customHeight="1" x14ac:dyDescent="0.2">
      <c r="A105" s="31" t="s">
        <v>163</v>
      </c>
      <c r="B105" s="7" t="s">
        <v>109</v>
      </c>
      <c r="C105" s="7" t="s">
        <v>40</v>
      </c>
      <c r="D105" s="8">
        <v>2450706108</v>
      </c>
      <c r="E105" s="8">
        <v>2440680752</v>
      </c>
      <c r="F105" s="9">
        <f t="shared" si="37"/>
        <v>0.99590919695867508</v>
      </c>
      <c r="G105" s="8">
        <v>2310680752</v>
      </c>
      <c r="H105" s="32">
        <f t="shared" si="41"/>
        <v>130000000</v>
      </c>
    </row>
    <row r="106" spans="1:8" s="2" customFormat="1" ht="17.649999999999999" customHeight="1" thickBot="1" x14ac:dyDescent="0.25">
      <c r="A106" s="33" t="s">
        <v>164</v>
      </c>
      <c r="B106" s="34" t="s">
        <v>165</v>
      </c>
      <c r="C106" s="34" t="s">
        <v>166</v>
      </c>
      <c r="D106" s="35">
        <v>798978457</v>
      </c>
      <c r="E106" s="35">
        <v>0</v>
      </c>
      <c r="F106" s="36">
        <f t="shared" si="37"/>
        <v>0</v>
      </c>
      <c r="G106" s="35">
        <v>0</v>
      </c>
      <c r="H106" s="37">
        <f>+E106-G106</f>
        <v>0</v>
      </c>
    </row>
    <row r="107" spans="1:8" s="2" customFormat="1" ht="16.5" customHeight="1" thickBot="1" x14ac:dyDescent="0.25">
      <c r="A107" s="38"/>
      <c r="B107" s="39"/>
      <c r="C107" s="40" t="s">
        <v>167</v>
      </c>
      <c r="D107" s="41">
        <v>72246149989</v>
      </c>
      <c r="E107" s="41">
        <f>+E5+E106</f>
        <v>65793354036.040001</v>
      </c>
      <c r="F107" s="42">
        <f t="shared" si="37"/>
        <v>0.9106831858314598</v>
      </c>
      <c r="G107" s="41">
        <f>+G5+G106</f>
        <v>61013286036.040001</v>
      </c>
      <c r="H107" s="43">
        <f>+H5+H106</f>
        <v>4780068000</v>
      </c>
    </row>
    <row r="108" spans="1:8" s="2" customFormat="1" ht="38.85" customHeight="1" x14ac:dyDescent="0.2">
      <c r="D108" s="3"/>
      <c r="E108" s="3"/>
      <c r="F108" s="4"/>
      <c r="G108" s="3"/>
      <c r="H108" s="3"/>
    </row>
    <row r="109" spans="1:8" s="2" customFormat="1" ht="20.25" customHeight="1" x14ac:dyDescent="0.2">
      <c r="C109" s="10"/>
      <c r="D109" s="11"/>
      <c r="E109" s="3"/>
      <c r="F109" s="4"/>
      <c r="G109" s="3"/>
      <c r="H109" s="3"/>
    </row>
    <row r="110" spans="1:8" s="2" customFormat="1" ht="18.2" customHeight="1" x14ac:dyDescent="0.2">
      <c r="C110" s="10"/>
      <c r="D110" s="3"/>
      <c r="E110" s="3"/>
      <c r="F110" s="4"/>
      <c r="G110" s="3"/>
      <c r="H110" s="3"/>
    </row>
    <row r="111" spans="1:8" s="2" customFormat="1" ht="18.2" customHeight="1" x14ac:dyDescent="0.2">
      <c r="C111" s="12"/>
      <c r="D111" s="3"/>
      <c r="E111" s="3"/>
      <c r="F111" s="4"/>
      <c r="G111" s="3"/>
      <c r="H111" s="3"/>
    </row>
    <row r="112" spans="1:8" s="2" customFormat="1" ht="38.450000000000003" customHeight="1" x14ac:dyDescent="0.2">
      <c r="D112" s="3"/>
      <c r="E112" s="3"/>
      <c r="F112" s="4"/>
      <c r="G112" s="3"/>
      <c r="H112" s="3"/>
    </row>
    <row r="113" spans="4:8" s="2" customFormat="1" ht="30.4" customHeight="1" x14ac:dyDescent="0.2">
      <c r="D113" s="3"/>
      <c r="E113" s="3"/>
      <c r="F113" s="4"/>
      <c r="G113" s="3"/>
      <c r="H113" s="3"/>
    </row>
  </sheetData>
  <mergeCells count="4">
    <mergeCell ref="A2:B2"/>
    <mergeCell ref="F2:G2"/>
    <mergeCell ref="A3:B3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Proyección Cierre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CONSTANZA ADRIANA CARDENAS CAMACHO</cp:lastModifiedBy>
  <dcterms:created xsi:type="dcterms:W3CDTF">2025-12-09T13:45:08Z</dcterms:created>
  <dcterms:modified xsi:type="dcterms:W3CDTF">2025-12-11T15:45:49Z</dcterms:modified>
</cp:coreProperties>
</file>